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共通\Iドライブより移行\#コロナ共有\05_クラスター\01_施設対応\"/>
    </mc:Choice>
  </mc:AlternateContent>
  <bookViews>
    <workbookView xWindow="0" yWindow="0" windowWidth="19200" windowHeight="6255"/>
  </bookViews>
  <sheets>
    <sheet name="ワークシート１＿高齢者施設名簿" sheetId="1" r:id="rId1"/>
    <sheet name="ワークシート２＿その他障がい者施設等名簿" sheetId="3" r:id="rId2"/>
    <sheet name="※入力禁止　保健所確認用" sheetId="2" r:id="rId3"/>
  </sheets>
  <definedNames>
    <definedName name="_xlnm._FilterDatabase" localSheetId="0" hidden="1">ワークシート１＿高齢者施設名簿!$B$2:$L$96</definedName>
    <definedName name="_xlnm._FilterDatabase" localSheetId="1" hidden="1">ワークシート２＿その他障がい者施設等名簿!$B$2:$L$96</definedName>
    <definedName name="_xlnm.Print_Area" localSheetId="0">ワークシート１＿高齢者施設名簿!$A$1:$Q$54</definedName>
    <definedName name="_xlnm.Print_Area" localSheetId="1">ワークシート２＿その他障がい者施設等名簿!$A$1:$Q$41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B351" i="2" l="1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2" i="2"/>
  <c r="B61" i="2"/>
  <c r="B58" i="2"/>
  <c r="C9" i="2" l="1"/>
  <c r="D9" i="2"/>
  <c r="C14" i="2"/>
  <c r="D14" i="2"/>
  <c r="B9" i="2" l="1"/>
  <c r="B14" i="2"/>
  <c r="O5" i="3"/>
  <c r="R5" i="3" s="1"/>
  <c r="O6" i="3"/>
  <c r="O7" i="3"/>
  <c r="E58" i="2" s="1"/>
  <c r="O8" i="3"/>
  <c r="E59" i="2" s="1"/>
  <c r="O6" i="1"/>
  <c r="B57" i="2" s="1"/>
  <c r="O7" i="1"/>
  <c r="O8" i="1"/>
  <c r="B59" i="2" s="1"/>
  <c r="O9" i="1"/>
  <c r="B60" i="2" s="1"/>
  <c r="E57" i="2"/>
  <c r="E76" i="2"/>
  <c r="E77" i="2"/>
  <c r="E78" i="2"/>
  <c r="E80" i="2"/>
  <c r="E83" i="2"/>
  <c r="E85" i="2"/>
  <c r="E89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B352" i="2"/>
  <c r="B56" i="2" l="1"/>
  <c r="E56" i="2"/>
  <c r="O9" i="3"/>
  <c r="E60" i="2" s="1"/>
  <c r="O10" i="3"/>
  <c r="E61" i="2" s="1"/>
  <c r="O11" i="3"/>
  <c r="E62" i="2" s="1"/>
  <c r="O12" i="3"/>
  <c r="E63" i="2" s="1"/>
  <c r="O13" i="3"/>
  <c r="O14" i="3"/>
  <c r="O15" i="3"/>
  <c r="O16" i="3"/>
  <c r="E67" i="2" s="1"/>
  <c r="O17" i="3"/>
  <c r="E68" i="2" s="1"/>
  <c r="O18" i="3"/>
  <c r="O19" i="3"/>
  <c r="O20" i="3"/>
  <c r="E71" i="2" s="1"/>
  <c r="O21" i="3"/>
  <c r="O22" i="3"/>
  <c r="E73" i="2" s="1"/>
  <c r="O23" i="3"/>
  <c r="E74" i="2" s="1"/>
  <c r="O24" i="3"/>
  <c r="E75" i="2" s="1"/>
  <c r="O25" i="3"/>
  <c r="O26" i="3"/>
  <c r="O27" i="3"/>
  <c r="O28" i="3"/>
  <c r="E79" i="2" s="1"/>
  <c r="O29" i="3"/>
  <c r="O30" i="3"/>
  <c r="E81" i="2" s="1"/>
  <c r="O31" i="3"/>
  <c r="E82" i="2" s="1"/>
  <c r="O32" i="3"/>
  <c r="O33" i="3"/>
  <c r="E84" i="2" s="1"/>
  <c r="O34" i="3"/>
  <c r="O35" i="3"/>
  <c r="E86" i="2" s="1"/>
  <c r="O36" i="3"/>
  <c r="E87" i="2" s="1"/>
  <c r="O37" i="3"/>
  <c r="O38" i="3"/>
  <c r="O39" i="3"/>
  <c r="E90" i="2" s="1"/>
  <c r="O40" i="3"/>
  <c r="E91" i="2" s="1"/>
  <c r="O41" i="3"/>
  <c r="E92" i="2" s="1"/>
  <c r="O42" i="3"/>
  <c r="R42" i="3" s="1"/>
  <c r="O43" i="3"/>
  <c r="O44" i="3"/>
  <c r="O45" i="3"/>
  <c r="R45" i="3" s="1"/>
  <c r="O46" i="3"/>
  <c r="O47" i="3"/>
  <c r="O48" i="3"/>
  <c r="O49" i="3"/>
  <c r="O50" i="3"/>
  <c r="R50" i="3" s="1"/>
  <c r="O51" i="3"/>
  <c r="O52" i="3"/>
  <c r="O53" i="3"/>
  <c r="R53" i="3" s="1"/>
  <c r="O54" i="3"/>
  <c r="R43" i="3"/>
  <c r="R47" i="3"/>
  <c r="R51" i="3"/>
  <c r="O10" i="1"/>
  <c r="O11" i="1"/>
  <c r="O12" i="1"/>
  <c r="B63" i="2" s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2" i="3"/>
  <c r="R49" i="3"/>
  <c r="R48" i="3"/>
  <c r="R46" i="3"/>
  <c r="R44" i="3"/>
  <c r="F1" i="3"/>
  <c r="F53" i="3" s="1"/>
  <c r="C56" i="2" l="1"/>
  <c r="C58" i="2" s="1"/>
  <c r="E66" i="2"/>
  <c r="E65" i="2"/>
  <c r="E72" i="2"/>
  <c r="E64" i="2"/>
  <c r="E88" i="2"/>
  <c r="E70" i="2"/>
  <c r="F56" i="2" s="1"/>
  <c r="J1" i="2" s="1"/>
  <c r="E69" i="2"/>
  <c r="F30" i="3"/>
  <c r="F6" i="3"/>
  <c r="F14" i="3"/>
  <c r="F38" i="3"/>
  <c r="F22" i="3"/>
  <c r="F8" i="3"/>
  <c r="F16" i="3"/>
  <c r="F24" i="3"/>
  <c r="F32" i="3"/>
  <c r="F40" i="3"/>
  <c r="F48" i="3"/>
  <c r="F11" i="3"/>
  <c r="F19" i="3"/>
  <c r="F27" i="3"/>
  <c r="F35" i="3"/>
  <c r="F43" i="3"/>
  <c r="F51" i="3"/>
  <c r="F17" i="3"/>
  <c r="F25" i="3"/>
  <c r="F33" i="3"/>
  <c r="F41" i="3"/>
  <c r="F49" i="3"/>
  <c r="F12" i="3"/>
  <c r="F20" i="3"/>
  <c r="F28" i="3"/>
  <c r="F36" i="3"/>
  <c r="F44" i="3"/>
  <c r="F52" i="3"/>
  <c r="F3" i="3"/>
  <c r="F7" i="3"/>
  <c r="F15" i="3"/>
  <c r="F23" i="3"/>
  <c r="F31" i="3"/>
  <c r="F39" i="3"/>
  <c r="F47" i="3"/>
  <c r="F46" i="3"/>
  <c r="F9" i="3"/>
  <c r="F4" i="3"/>
  <c r="F10" i="3"/>
  <c r="F18" i="3"/>
  <c r="F26" i="3"/>
  <c r="F34" i="3"/>
  <c r="F42" i="3"/>
  <c r="F50" i="3"/>
  <c r="F54" i="3"/>
  <c r="F5" i="3"/>
  <c r="F13" i="3"/>
  <c r="F21" i="3"/>
  <c r="F29" i="3"/>
  <c r="F37" i="3"/>
  <c r="F45" i="3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G1" i="2" l="1"/>
  <c r="F58" i="2"/>
  <c r="F1" i="1"/>
  <c r="F5" i="1" s="1"/>
  <c r="A3" i="2" l="1"/>
  <c r="H58" i="2"/>
  <c r="F53" i="1"/>
  <c r="F13" i="1"/>
  <c r="F20" i="1"/>
  <c r="F35" i="1"/>
  <c r="F10" i="1"/>
  <c r="F29" i="1"/>
  <c r="F52" i="1"/>
  <c r="F36" i="1"/>
  <c r="F43" i="1"/>
  <c r="F11" i="1"/>
  <c r="F26" i="1"/>
  <c r="F25" i="1"/>
  <c r="F9" i="1"/>
  <c r="F45" i="1"/>
  <c r="F21" i="1"/>
  <c r="F28" i="1"/>
  <c r="F51" i="1"/>
  <c r="F27" i="1"/>
  <c r="F42" i="1"/>
  <c r="F34" i="1"/>
  <c r="F49" i="1"/>
  <c r="F33" i="1"/>
  <c r="F48" i="1"/>
  <c r="F40" i="1"/>
  <c r="F32" i="1"/>
  <c r="F24" i="1"/>
  <c r="F16" i="1"/>
  <c r="F8" i="1"/>
  <c r="F47" i="1"/>
  <c r="F39" i="1"/>
  <c r="F31" i="1"/>
  <c r="F23" i="1"/>
  <c r="F15" i="1"/>
  <c r="F7" i="1"/>
  <c r="F37" i="1"/>
  <c r="F44" i="1"/>
  <c r="F12" i="1"/>
  <c r="F19" i="1"/>
  <c r="F50" i="1"/>
  <c r="F18" i="1"/>
  <c r="F41" i="1"/>
  <c r="F17" i="1"/>
  <c r="F54" i="1"/>
  <c r="F46" i="1"/>
  <c r="F38" i="1"/>
  <c r="F30" i="1"/>
  <c r="F22" i="1"/>
  <c r="F14" i="1"/>
  <c r="F6" i="1"/>
  <c r="H47" i="2" l="1"/>
  <c r="J47" i="2" s="1"/>
  <c r="H40" i="2"/>
  <c r="I40" i="2" s="1"/>
  <c r="H32" i="2"/>
  <c r="J32" i="2" s="1"/>
  <c r="H24" i="2"/>
  <c r="H19" i="2"/>
  <c r="J19" i="2" s="1"/>
  <c r="H38" i="2"/>
  <c r="J38" i="2" s="1"/>
  <c r="H30" i="2"/>
  <c r="I30" i="2" s="1"/>
  <c r="H45" i="2"/>
  <c r="I45" i="2" s="1"/>
  <c r="H29" i="2"/>
  <c r="I29" i="2" s="1"/>
  <c r="H25" i="2"/>
  <c r="J25" i="2" s="1"/>
  <c r="H39" i="2"/>
  <c r="J39" i="2" s="1"/>
  <c r="H31" i="2"/>
  <c r="J31" i="2" s="1"/>
  <c r="H23" i="2"/>
  <c r="J23" i="2" s="1"/>
  <c r="J40" i="2"/>
  <c r="I19" i="2"/>
  <c r="H46" i="2"/>
  <c r="J46" i="2" s="1"/>
  <c r="H22" i="2"/>
  <c r="J22" i="2" s="1"/>
  <c r="H37" i="2"/>
  <c r="J37" i="2" s="1"/>
  <c r="I24" i="2"/>
  <c r="H41" i="2"/>
  <c r="J41" i="2" s="1"/>
  <c r="H44" i="2"/>
  <c r="I44" i="2" s="1"/>
  <c r="H36" i="2"/>
  <c r="I36" i="2" s="1"/>
  <c r="H28" i="2"/>
  <c r="I28" i="2" s="1"/>
  <c r="H21" i="2"/>
  <c r="I21" i="2" s="1"/>
  <c r="I22" i="2"/>
  <c r="H18" i="2"/>
  <c r="J18" i="2" s="1"/>
  <c r="H43" i="2"/>
  <c r="J43" i="2" s="1"/>
  <c r="H35" i="2"/>
  <c r="J35" i="2" s="1"/>
  <c r="H27" i="2"/>
  <c r="J27" i="2" s="1"/>
  <c r="J24" i="2"/>
  <c r="H42" i="2"/>
  <c r="J42" i="2" s="1"/>
  <c r="H34" i="2"/>
  <c r="I34" i="2" s="1"/>
  <c r="H26" i="2"/>
  <c r="I26" i="2" s="1"/>
  <c r="H20" i="2"/>
  <c r="J20" i="2" s="1"/>
  <c r="H17" i="2"/>
  <c r="J17" i="2" s="1"/>
  <c r="B17" i="2"/>
  <c r="E17" i="2" s="1"/>
  <c r="G17" i="2" s="1"/>
  <c r="H33" i="2"/>
  <c r="J33" i="2" s="1"/>
  <c r="B46" i="2"/>
  <c r="B38" i="2"/>
  <c r="B30" i="2"/>
  <c r="C30" i="2" s="1"/>
  <c r="B22" i="2"/>
  <c r="E22" i="2" s="1"/>
  <c r="F22" i="2" s="1"/>
  <c r="B45" i="2"/>
  <c r="E45" i="2" s="1"/>
  <c r="F45" i="2" s="1"/>
  <c r="B29" i="2"/>
  <c r="E29" i="2" s="1"/>
  <c r="G29" i="2" s="1"/>
  <c r="B21" i="2"/>
  <c r="C21" i="2" s="1"/>
  <c r="B44" i="2"/>
  <c r="D44" i="2" s="1"/>
  <c r="B28" i="2"/>
  <c r="E28" i="2" s="1"/>
  <c r="G28" i="2" s="1"/>
  <c r="C48" i="2"/>
  <c r="B37" i="2"/>
  <c r="B36" i="2"/>
  <c r="E36" i="2" s="1"/>
  <c r="F36" i="2" s="1"/>
  <c r="B20" i="2"/>
  <c r="D20" i="2" s="1"/>
  <c r="B43" i="2"/>
  <c r="E43" i="2" s="1"/>
  <c r="F43" i="2" s="1"/>
  <c r="B35" i="2"/>
  <c r="D35" i="2" s="1"/>
  <c r="B27" i="2"/>
  <c r="E27" i="2" s="1"/>
  <c r="G27" i="2" s="1"/>
  <c r="B19" i="2"/>
  <c r="B42" i="2"/>
  <c r="C42" i="2" s="1"/>
  <c r="B34" i="2"/>
  <c r="E34" i="2" s="1"/>
  <c r="F34" i="2" s="1"/>
  <c r="B26" i="2"/>
  <c r="E26" i="2" s="1"/>
  <c r="G26" i="2" s="1"/>
  <c r="B18" i="2"/>
  <c r="B41" i="2"/>
  <c r="B33" i="2"/>
  <c r="B25" i="2"/>
  <c r="B40" i="2"/>
  <c r="B32" i="2"/>
  <c r="B24" i="2"/>
  <c r="D17" i="2"/>
  <c r="D48" i="2"/>
  <c r="D29" i="2"/>
  <c r="B47" i="2"/>
  <c r="B39" i="2"/>
  <c r="B31" i="2"/>
  <c r="E31" i="2" s="1"/>
  <c r="F31" i="2" s="1"/>
  <c r="B23" i="2"/>
  <c r="C5" i="2"/>
  <c r="B5" i="2"/>
  <c r="D5" i="2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I32" i="2" l="1"/>
  <c r="J45" i="2"/>
  <c r="C23" i="2"/>
  <c r="D23" i="2"/>
  <c r="I31" i="2"/>
  <c r="I18" i="2"/>
  <c r="J30" i="2"/>
  <c r="C26" i="2"/>
  <c r="D45" i="2"/>
  <c r="I35" i="2"/>
  <c r="I39" i="2"/>
  <c r="J44" i="2"/>
  <c r="J36" i="2"/>
  <c r="J29" i="2"/>
  <c r="J21" i="2"/>
  <c r="F26" i="2"/>
  <c r="I41" i="2"/>
  <c r="F28" i="2"/>
  <c r="I33" i="2"/>
  <c r="D28" i="2"/>
  <c r="D34" i="2"/>
  <c r="C45" i="2"/>
  <c r="I47" i="2"/>
  <c r="D43" i="2"/>
  <c r="G43" i="2"/>
  <c r="I17" i="2"/>
  <c r="D26" i="2"/>
  <c r="C28" i="2"/>
  <c r="G45" i="2"/>
  <c r="D38" i="2"/>
  <c r="E38" i="2"/>
  <c r="D24" i="2"/>
  <c r="E24" i="2"/>
  <c r="C35" i="2"/>
  <c r="E35" i="2"/>
  <c r="D46" i="2"/>
  <c r="E46" i="2"/>
  <c r="G31" i="2"/>
  <c r="J34" i="2"/>
  <c r="I27" i="2"/>
  <c r="C34" i="2"/>
  <c r="C32" i="2"/>
  <c r="E32" i="2"/>
  <c r="D27" i="2"/>
  <c r="C37" i="2"/>
  <c r="E37" i="2"/>
  <c r="C43" i="2"/>
  <c r="I46" i="2"/>
  <c r="I38" i="2"/>
  <c r="D33" i="2"/>
  <c r="E33" i="2"/>
  <c r="C19" i="2"/>
  <c r="E19" i="2"/>
  <c r="C40" i="2"/>
  <c r="E40" i="2"/>
  <c r="D19" i="2"/>
  <c r="C38" i="2"/>
  <c r="C36" i="2"/>
  <c r="C27" i="2"/>
  <c r="I42" i="2"/>
  <c r="G22" i="2"/>
  <c r="G36" i="2"/>
  <c r="I37" i="2"/>
  <c r="I43" i="2"/>
  <c r="I20" i="2"/>
  <c r="J28" i="2"/>
  <c r="D41" i="2"/>
  <c r="E41" i="2"/>
  <c r="D21" i="2"/>
  <c r="E21" i="2"/>
  <c r="D42" i="2"/>
  <c r="E42" i="2"/>
  <c r="F17" i="2"/>
  <c r="F27" i="2"/>
  <c r="G34" i="2"/>
  <c r="D30" i="2"/>
  <c r="E30" i="2"/>
  <c r="C47" i="2"/>
  <c r="E47" i="2"/>
  <c r="D18" i="2"/>
  <c r="E18" i="2"/>
  <c r="C29" i="2"/>
  <c r="C18" i="2"/>
  <c r="D47" i="2"/>
  <c r="D22" i="2"/>
  <c r="E23" i="2"/>
  <c r="D36" i="2"/>
  <c r="C31" i="2"/>
  <c r="C22" i="2"/>
  <c r="D31" i="2"/>
  <c r="I25" i="2"/>
  <c r="J26" i="2"/>
  <c r="I23" i="2"/>
  <c r="C20" i="2"/>
  <c r="E20" i="2"/>
  <c r="C44" i="2"/>
  <c r="E44" i="2"/>
  <c r="F29" i="2"/>
  <c r="C39" i="2"/>
  <c r="E39" i="2"/>
  <c r="D25" i="2"/>
  <c r="E25" i="2"/>
  <c r="D40" i="2"/>
  <c r="D37" i="2"/>
  <c r="C41" i="2"/>
  <c r="D32" i="2"/>
  <c r="D39" i="2"/>
  <c r="C33" i="2"/>
  <c r="C25" i="2"/>
  <c r="C24" i="2"/>
  <c r="C17" i="2"/>
  <c r="C46" i="2"/>
  <c r="B1" i="2"/>
  <c r="R26" i="3" l="1"/>
  <c r="R38" i="3"/>
  <c r="R22" i="3"/>
  <c r="R36" i="3"/>
  <c r="R20" i="3"/>
  <c r="R17" i="3"/>
  <c r="R31" i="3"/>
  <c r="R35" i="3"/>
  <c r="R32" i="3"/>
  <c r="R16" i="3"/>
  <c r="R39" i="3"/>
  <c r="R30" i="3"/>
  <c r="R12" i="3"/>
  <c r="R28" i="3"/>
  <c r="R25" i="3"/>
  <c r="R27" i="3"/>
  <c r="R33" i="3"/>
  <c r="R23" i="3"/>
  <c r="R40" i="3"/>
  <c r="R24" i="3"/>
  <c r="R15" i="3"/>
  <c r="R13" i="3"/>
  <c r="R18" i="3"/>
  <c r="R41" i="3"/>
  <c r="R37" i="3"/>
  <c r="R14" i="3"/>
  <c r="R19" i="3"/>
  <c r="R29" i="3"/>
  <c r="R21" i="3"/>
  <c r="R34" i="3"/>
  <c r="G41" i="2"/>
  <c r="F41" i="2"/>
  <c r="F30" i="2"/>
  <c r="G30" i="2"/>
  <c r="F19" i="2"/>
  <c r="G19" i="2"/>
  <c r="F33" i="2"/>
  <c r="G33" i="2"/>
  <c r="G32" i="2"/>
  <c r="F32" i="2"/>
  <c r="G35" i="2"/>
  <c r="F35" i="2"/>
  <c r="G46" i="2"/>
  <c r="F46" i="2"/>
  <c r="F44" i="2"/>
  <c r="G44" i="2"/>
  <c r="G39" i="2"/>
  <c r="F39" i="2"/>
  <c r="G18" i="2"/>
  <c r="F18" i="2"/>
  <c r="F24" i="2"/>
  <c r="G24" i="2"/>
  <c r="G20" i="2"/>
  <c r="F20" i="2"/>
  <c r="F42" i="2"/>
  <c r="G42" i="2"/>
  <c r="G25" i="2"/>
  <c r="F25" i="2"/>
  <c r="F23" i="2"/>
  <c r="G23" i="2"/>
  <c r="G47" i="2"/>
  <c r="F47" i="2"/>
  <c r="F40" i="2"/>
  <c r="G40" i="2"/>
  <c r="F38" i="2"/>
  <c r="G38" i="2"/>
  <c r="G21" i="2"/>
  <c r="F21" i="2"/>
  <c r="F37" i="2"/>
  <c r="G37" i="2"/>
  <c r="R11" i="3"/>
  <c r="R10" i="3"/>
  <c r="R9" i="3"/>
  <c r="R10" i="1"/>
  <c r="R14" i="1"/>
  <c r="R11" i="1"/>
  <c r="R12" i="1"/>
  <c r="R13" i="1"/>
  <c r="R6" i="3"/>
  <c r="R7" i="3"/>
  <c r="R8" i="3"/>
  <c r="R8" i="1"/>
  <c r="R9" i="1"/>
  <c r="R6" i="1"/>
  <c r="R7" i="1"/>
  <c r="R5" i="1"/>
  <c r="F4" i="1"/>
  <c r="F3" i="1"/>
  <c r="I14" i="2" l="1"/>
  <c r="F14" i="2"/>
  <c r="F9" i="2"/>
  <c r="I9" i="2"/>
  <c r="G9" i="2"/>
  <c r="J9" i="2"/>
  <c r="J14" i="2"/>
  <c r="G14" i="2"/>
  <c r="F5" i="2" l="1"/>
  <c r="I5" i="2"/>
  <c r="E14" i="2"/>
  <c r="G5" i="2"/>
  <c r="H14" i="2"/>
  <c r="J5" i="2"/>
  <c r="H9" i="2"/>
  <c r="E9" i="2"/>
  <c r="H5" i="2" l="1"/>
  <c r="E5" i="2"/>
</calcChain>
</file>

<file path=xl/sharedStrings.xml><?xml version="1.0" encoding="utf-8"?>
<sst xmlns="http://schemas.openxmlformats.org/spreadsheetml/2006/main" count="149" uniqueCount="76">
  <si>
    <t>更新日：</t>
    <rPh sb="0" eb="3">
      <t>コウシンビ</t>
    </rPh>
    <phoneticPr fontId="2"/>
  </si>
  <si>
    <t>様式3</t>
    <rPh sb="0" eb="2">
      <t>ヨウシキ</t>
    </rPh>
    <phoneticPr fontId="2"/>
  </si>
  <si>
    <t>No.</t>
    <phoneticPr fontId="4"/>
  </si>
  <si>
    <t>氏名</t>
    <rPh sb="0" eb="2">
      <t>シメイ</t>
    </rPh>
    <phoneticPr fontId="4"/>
  </si>
  <si>
    <t>フリガナ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</si>
  <si>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</si>
  <si>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</si>
  <si>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2"/>
  </si>
  <si>
    <t>居住地住所</t>
    <rPh sb="0" eb="3">
      <t>キョジュウチ</t>
    </rPh>
    <rPh sb="3" eb="5">
      <t>ジュウショ</t>
    </rPh>
    <phoneticPr fontId="4"/>
  </si>
  <si>
    <t>連絡先</t>
    <rPh sb="0" eb="3">
      <t>レンラクサキ</t>
    </rPh>
    <phoneticPr fontId="4"/>
  </si>
  <si>
    <t>探知日</t>
    <rPh sb="0" eb="2">
      <t>タンチ</t>
    </rPh>
    <rPh sb="2" eb="3">
      <t>ビ</t>
    </rPh>
    <phoneticPr fontId="2"/>
  </si>
  <si>
    <t>療養状況</t>
    <rPh sb="0" eb="2">
      <t>リョウヨウ</t>
    </rPh>
    <rPh sb="2" eb="4">
      <t>ジョウキョウ</t>
    </rPh>
    <phoneticPr fontId="2"/>
  </si>
  <si>
    <t>（別掲）
酸素
濃縮器</t>
    <rPh sb="1" eb="3">
      <t>ベッケイ</t>
    </rPh>
    <rPh sb="5" eb="7">
      <t>サンソ</t>
    </rPh>
    <rPh sb="8" eb="10">
      <t>ノウシュク</t>
    </rPh>
    <rPh sb="10" eb="11">
      <t>キ</t>
    </rPh>
    <phoneticPr fontId="2"/>
  </si>
  <si>
    <t>療養解除日</t>
    <rPh sb="0" eb="2">
      <t>リョウヨウ</t>
    </rPh>
    <rPh sb="2" eb="4">
      <t>カイジョ</t>
    </rPh>
    <rPh sb="4" eb="5">
      <t>ビ</t>
    </rPh>
    <phoneticPr fontId="2"/>
  </si>
  <si>
    <t>基礎疾患</t>
    <rPh sb="0" eb="2">
      <t>キソ</t>
    </rPh>
    <rPh sb="2" eb="4">
      <t>シッカン</t>
    </rPh>
    <phoneticPr fontId="2"/>
  </si>
  <si>
    <t>ワクチン
接種回数</t>
    <rPh sb="5" eb="7">
      <t>セッシュ</t>
    </rPh>
    <rPh sb="7" eb="9">
      <t>カイスウ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</si>
  <si>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</si>
  <si>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4"/>
  </si>
  <si>
    <t>サッポロ　タロウ</t>
    <phoneticPr fontId="4"/>
  </si>
  <si>
    <t>男</t>
    <rPh sb="0" eb="1">
      <t>オトコ</t>
    </rPh>
    <phoneticPr fontId="4"/>
  </si>
  <si>
    <t>○○市〇条西〇丁目1-2</t>
    <rPh sb="2" eb="3">
      <t>シ</t>
    </rPh>
    <rPh sb="4" eb="5">
      <t>ジョウ</t>
    </rPh>
    <rPh sb="5" eb="6">
      <t>ニシ</t>
    </rPh>
    <rPh sb="7" eb="9">
      <t>チョウメ</t>
    </rPh>
    <phoneticPr fontId="4"/>
  </si>
  <si>
    <t>000-1234-5678</t>
    <phoneticPr fontId="4"/>
  </si>
  <si>
    <t>自宅</t>
    <rPh sb="0" eb="2">
      <t>ジタク</t>
    </rPh>
    <phoneticPr fontId="2"/>
  </si>
  <si>
    <t>札幌　花子</t>
    <rPh sb="0" eb="2">
      <t>サッポロ</t>
    </rPh>
    <rPh sb="3" eb="5">
      <t>ハナコ</t>
    </rPh>
    <phoneticPr fontId="4"/>
  </si>
  <si>
    <t>サッポロ　ハナコ</t>
    <phoneticPr fontId="4"/>
  </si>
  <si>
    <t>女</t>
    <rPh sb="0" eb="1">
      <t>オンナ</t>
    </rPh>
    <phoneticPr fontId="4"/>
  </si>
  <si>
    <t>3F</t>
    <phoneticPr fontId="2"/>
  </si>
  <si>
    <t>（通所者の場合は自宅住所）</t>
    <rPh sb="1" eb="3">
      <t>ツウショ</t>
    </rPh>
    <rPh sb="3" eb="4">
      <t>シャ</t>
    </rPh>
    <rPh sb="5" eb="7">
      <t>バアイ</t>
    </rPh>
    <rPh sb="8" eb="10">
      <t>ジタク</t>
    </rPh>
    <rPh sb="10" eb="12">
      <t>ジュウショ</t>
    </rPh>
    <phoneticPr fontId="2"/>
  </si>
  <si>
    <t>011-987-6543</t>
    <phoneticPr fontId="4"/>
  </si>
  <si>
    <t>居室</t>
    <rPh sb="0" eb="2">
      <t>キョシツ</t>
    </rPh>
    <phoneticPr fontId="2"/>
  </si>
  <si>
    <t>職員</t>
    <rPh sb="0" eb="2">
      <t>ショクイン</t>
    </rPh>
    <phoneticPr fontId="2"/>
  </si>
  <si>
    <t>２F介護士</t>
    <rPh sb="2" eb="5">
      <t>カイゴシ</t>
    </rPh>
    <phoneticPr fontId="2"/>
  </si>
  <si>
    <t>無症状</t>
    <rPh sb="0" eb="3">
      <t>ムショウジョウ</t>
    </rPh>
    <phoneticPr fontId="2"/>
  </si>
  <si>
    <t>合計</t>
    <rPh sb="0" eb="2">
      <t>ゴウケイ</t>
    </rPh>
    <phoneticPr fontId="2"/>
  </si>
  <si>
    <t>職員</t>
    <rPh sb="0" eb="2">
      <t>ショクイン</t>
    </rPh>
    <phoneticPr fontId="2"/>
  </si>
  <si>
    <t>累計陽性数</t>
    <rPh sb="0" eb="2">
      <t>ルイケイ</t>
    </rPh>
    <rPh sb="2" eb="4">
      <t>ヨウセイ</t>
    </rPh>
    <rPh sb="4" eb="5">
      <t>スウ</t>
    </rPh>
    <phoneticPr fontId="2"/>
  </si>
  <si>
    <t>現状陽性者</t>
    <rPh sb="0" eb="2">
      <t>ゲンジョウ</t>
    </rPh>
    <rPh sb="2" eb="5">
      <t>ヨウセイシャ</t>
    </rPh>
    <phoneticPr fontId="2"/>
  </si>
  <si>
    <t>合計</t>
    <rPh sb="0" eb="2">
      <t>ゴウケイ</t>
    </rPh>
    <phoneticPr fontId="2"/>
  </si>
  <si>
    <t>職員</t>
    <rPh sb="0" eb="2">
      <t>ショクイン</t>
    </rPh>
    <phoneticPr fontId="2"/>
  </si>
  <si>
    <t>解除者</t>
    <rPh sb="0" eb="2">
      <t>カイジョ</t>
    </rPh>
    <rPh sb="2" eb="3">
      <t>シャ</t>
    </rPh>
    <phoneticPr fontId="2"/>
  </si>
  <si>
    <t>入所者</t>
    <rPh sb="0" eb="3">
      <t>ニュウショシャ</t>
    </rPh>
    <phoneticPr fontId="2"/>
  </si>
  <si>
    <t>○○/〇/〇</t>
    <phoneticPr fontId="2"/>
  </si>
  <si>
    <t>○○/〇/〇</t>
    <phoneticPr fontId="2"/>
  </si>
  <si>
    <t>職員</t>
  </si>
  <si>
    <t>入所者</t>
  </si>
  <si>
    <t>累計陽性数</t>
  </si>
  <si>
    <t>現状陽性者</t>
  </si>
  <si>
    <t>解除者</t>
  </si>
  <si>
    <t>合計</t>
  </si>
  <si>
    <t>発症日</t>
    <rPh sb="0" eb="2">
      <t>ハッショウ</t>
    </rPh>
    <rPh sb="2" eb="3">
      <t>ビ</t>
    </rPh>
    <phoneticPr fontId="2"/>
  </si>
  <si>
    <t>解除日</t>
    <rPh sb="0" eb="2">
      <t>カイジョ</t>
    </rPh>
    <rPh sb="2" eb="3">
      <t>ビ</t>
    </rPh>
    <phoneticPr fontId="2"/>
  </si>
  <si>
    <t>更新日</t>
    <rPh sb="0" eb="3">
      <t>コウシンビ</t>
    </rPh>
    <phoneticPr fontId="2"/>
  </si>
  <si>
    <t>感染対策強化期間終了日</t>
    <rPh sb="0" eb="8">
      <t>カンセンタイサクキョウカキカン</t>
    </rPh>
    <rPh sb="8" eb="11">
      <t>シュウリョウビ</t>
    </rPh>
    <phoneticPr fontId="2"/>
  </si>
  <si>
    <t>高齢</t>
    <rPh sb="0" eb="2">
      <t>コウレイ</t>
    </rPh>
    <phoneticPr fontId="2"/>
  </si>
  <si>
    <t>障がい</t>
    <rPh sb="0" eb="1">
      <t>ショウ</t>
    </rPh>
    <phoneticPr fontId="2"/>
  </si>
  <si>
    <t>max</t>
    <phoneticPr fontId="2"/>
  </si>
  <si>
    <t>↓</t>
    <phoneticPr fontId="2"/>
  </si>
  <si>
    <t>高齢者施設</t>
    <rPh sb="0" eb="3">
      <t>コウレイシャ</t>
    </rPh>
    <rPh sb="3" eb="5">
      <t>シセツ</t>
    </rPh>
    <phoneticPr fontId="2"/>
  </si>
  <si>
    <t>障がい者施設</t>
    <rPh sb="0" eb="1">
      <t>ショウ</t>
    </rPh>
    <rPh sb="3" eb="4">
      <t>シャ</t>
    </rPh>
    <rPh sb="4" eb="6">
      <t>シセツ</t>
    </rPh>
    <phoneticPr fontId="2"/>
  </si>
  <si>
    <t>高齢</t>
    <rPh sb="0" eb="2">
      <t>コウレイ</t>
    </rPh>
    <phoneticPr fontId="2"/>
  </si>
  <si>
    <t>障がい</t>
    <rPh sb="0" eb="1">
      <t>ショウ</t>
    </rPh>
    <phoneticPr fontId="2"/>
  </si>
  <si>
    <t>健康観察終了公表日</t>
    <rPh sb="0" eb="2">
      <t>ケンコウ</t>
    </rPh>
    <rPh sb="2" eb="4">
      <t>カンサツ</t>
    </rPh>
    <rPh sb="4" eb="6">
      <t>シュウリョウ</t>
    </rPh>
    <rPh sb="6" eb="9">
      <t>コウヒョウビ</t>
    </rPh>
    <phoneticPr fontId="2"/>
  </si>
  <si>
    <t>糖尿病</t>
    <rPh sb="0" eb="3">
      <t>トウニョウビョウ</t>
    </rPh>
    <phoneticPr fontId="2"/>
  </si>
  <si>
    <t>高血圧、高脂血症</t>
    <rPh sb="0" eb="3">
      <t>コウケツアツ</t>
    </rPh>
    <rPh sb="4" eb="8">
      <t>コウシケッショウ</t>
    </rPh>
    <phoneticPr fontId="2"/>
  </si>
  <si>
    <t>○○/〇/〇</t>
    <phoneticPr fontId="2"/>
  </si>
  <si>
    <t>自動で入力されます。</t>
    <rPh sb="0" eb="2">
      <t>ジドウ</t>
    </rPh>
    <rPh sb="3" eb="5">
      <t>ニュウリョク</t>
    </rPh>
    <phoneticPr fontId="2"/>
  </si>
  <si>
    <t>糖尿病、高血圧</t>
    <rPh sb="0" eb="3">
      <t>トウニョウビョウ</t>
    </rPh>
    <rPh sb="4" eb="7">
      <t>コウケツアツ</t>
    </rPh>
    <phoneticPr fontId="2"/>
  </si>
  <si>
    <t>認知症、高脂血症</t>
    <rPh sb="0" eb="3">
      <t>ニンチショウ</t>
    </rPh>
    <rPh sb="4" eb="8">
      <t>コウシケッショウ</t>
    </rPh>
    <phoneticPr fontId="2"/>
  </si>
  <si>
    <t>自動で入力されます</t>
    <rPh sb="0" eb="2">
      <t>ジドウ</t>
    </rPh>
    <rPh sb="3" eb="5">
      <t>ニュウリョク</t>
    </rPh>
    <phoneticPr fontId="2"/>
  </si>
  <si>
    <t>職員／入所者</t>
    <rPh sb="0" eb="2">
      <t>ショクイン</t>
    </rPh>
    <rPh sb="3" eb="6">
      <t>ニュウショシャ</t>
    </rPh>
    <phoneticPr fontId="2"/>
  </si>
  <si>
    <t>所属・職種／居所</t>
    <rPh sb="0" eb="2">
      <t>ショゾク</t>
    </rPh>
    <rPh sb="3" eb="5">
      <t>ショクシュ</t>
    </rPh>
    <rPh sb="6" eb="8">
      <t>キョショ</t>
    </rPh>
    <phoneticPr fontId="4"/>
  </si>
  <si>
    <t>サッポロ　ハナコ</t>
    <phoneticPr fontId="4"/>
  </si>
  <si>
    <r>
      <t xml:space="preserve">発症日
</t>
    </r>
    <r>
      <rPr>
        <sz val="12"/>
        <color theme="1"/>
        <rFont val="游ゴシック"/>
        <family val="3"/>
        <charset val="128"/>
      </rPr>
      <t>症状なければ</t>
    </r>
    <r>
      <rPr>
        <b/>
        <sz val="12"/>
        <color rgb="FFFF0000"/>
        <rFont val="游ゴシック"/>
        <family val="3"/>
        <charset val="128"/>
      </rPr>
      <t>「無症状」</t>
    </r>
    <r>
      <rPr>
        <sz val="12"/>
        <color theme="1"/>
        <rFont val="游ゴシック"/>
        <family val="3"/>
        <charset val="128"/>
      </rPr>
      <t>と入力</t>
    </r>
    <rPh sb="0" eb="3">
      <t>ハッショウビ</t>
    </rPh>
    <rPh sb="4" eb="6">
      <t>ショウジョウ</t>
    </rPh>
    <rPh sb="11" eb="14">
      <t>ムショウジョウ</t>
    </rPh>
    <rPh sb="16" eb="18">
      <t>ニュウリョク</t>
    </rPh>
    <phoneticPr fontId="2"/>
  </si>
  <si>
    <t>※ワークシート２は障がい者施設等用の名簿になります。高齢者施設では入所者の方の療養期間が異なる
　ため、ワークシート１「高齢者施設名簿」から入力してください。
※無症状の陽性者が療養期間中に発症した場合は、管轄の保健所に連絡してください。</t>
    <rPh sb="9" eb="10">
      <t>ショウ</t>
    </rPh>
    <rPh sb="12" eb="16">
      <t>シャシセツトウ</t>
    </rPh>
    <rPh sb="16" eb="17">
      <t>ヨウ</t>
    </rPh>
    <rPh sb="26" eb="29">
      <t>コウレイシャ</t>
    </rPh>
    <rPh sb="29" eb="31">
      <t>シセツ</t>
    </rPh>
    <rPh sb="60" eb="63">
      <t>コウレイシャ</t>
    </rPh>
    <rPh sb="63" eb="65">
      <t>シセツ</t>
    </rPh>
    <rPh sb="65" eb="67">
      <t>メイボ</t>
    </rPh>
    <phoneticPr fontId="2"/>
  </si>
  <si>
    <t>※ワークシート１は高齢者施設用の名簿になります。障がい者施設等では入所者の方の療養期間が異なる　
　ため、ワークシート２「その他障がい者施設等名簿」から入力してください。
※無症状の陽性者が療養期間中に発症した場合は、管轄の保健所に連絡してください。</t>
    <rPh sb="44" eb="45">
      <t>コト</t>
    </rPh>
    <rPh sb="63" eb="64">
      <t>タ</t>
    </rPh>
    <rPh sb="64" eb="65">
      <t>ショウ</t>
    </rPh>
    <rPh sb="67" eb="68">
      <t>シャ</t>
    </rPh>
    <rPh sb="68" eb="70">
      <t>シセツ</t>
    </rPh>
    <rPh sb="70" eb="71">
      <t>ナド</t>
    </rPh>
    <rPh sb="71" eb="73">
      <t>メイボ</t>
    </rPh>
    <phoneticPr fontId="2"/>
  </si>
  <si>
    <r>
      <t>発症日
症状なければ</t>
    </r>
    <r>
      <rPr>
        <b/>
        <sz val="12"/>
        <color rgb="FFFF0000"/>
        <rFont val="游ゴシック"/>
        <family val="3"/>
        <charset val="128"/>
      </rPr>
      <t>「無症状」</t>
    </r>
    <r>
      <rPr>
        <sz val="12"/>
        <color indexed="8"/>
        <rFont val="游ゴシック"/>
        <family val="3"/>
        <charset val="128"/>
      </rPr>
      <t>と入力</t>
    </r>
    <rPh sb="0" eb="2">
      <t>ハッショウ</t>
    </rPh>
    <rPh sb="2" eb="3">
      <t>ヒ</t>
    </rPh>
    <rPh sb="4" eb="6">
      <t>ショウジョウ</t>
    </rPh>
    <rPh sb="11" eb="14">
      <t>ムショウジョウ</t>
    </rPh>
    <rPh sb="16" eb="1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</si>
</sst>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_);[Red]\(0\)"/>
    <numFmt numFmtId="178" formatCode="[$-F800]dddd\,\ mmmm\ dd\,\ yyyy"/>
  </numFmts>
  <fonts count="14">
    <font>
      <sz val="11"/>
      <color theme="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</font>
    <font>
      <sz val="18"/>
      <color rgb="FFFF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9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8" fontId="8" fillId="0" borderId="0" xfId="0" applyNumberFormat="1" applyFont="1">
      <alignment vertical="center"/>
    </xf>
    <xf numFmtId="178" fontId="0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>
      <alignment vertical="center"/>
    </xf>
    <xf numFmtId="14" fontId="0" fillId="3" borderId="0" xfId="0" applyNumberFormat="1" applyFill="1">
      <alignment vertical="center"/>
    </xf>
    <xf numFmtId="178" fontId="8" fillId="3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4" fontId="0" fillId="0" borderId="10" xfId="0" applyNumberFormat="1" applyBorder="1">
      <alignment vertical="center"/>
    </xf>
    <xf numFmtId="14" fontId="0" fillId="0" borderId="2" xfId="0" applyNumberFormat="1" applyBorder="1">
      <alignment vertical="center"/>
    </xf>
    <xf numFmtId="178" fontId="9" fillId="3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shrinkToFit="1"/>
    </xf>
    <xf numFmtId="0" fontId="1" fillId="3" borderId="2" xfId="0" applyFont="1" applyFill="1" applyBorder="1" applyAlignment="1" applyProtection="1">
      <alignment horizontal="left" vertical="center" shrinkToFit="1"/>
    </xf>
    <xf numFmtId="14" fontId="1" fillId="3" borderId="2" xfId="0" applyNumberFormat="1" applyFont="1" applyFill="1" applyBorder="1" applyAlignment="1" applyProtection="1">
      <alignment horizontal="left" vertical="center" shrinkToFit="1"/>
    </xf>
    <xf numFmtId="176" fontId="1" fillId="3" borderId="2" xfId="0" applyNumberFormat="1" applyFont="1" applyFill="1" applyBorder="1" applyAlignment="1" applyProtection="1">
      <alignment horizontal="center" vertical="center" shrinkToFit="1"/>
    </xf>
    <xf numFmtId="177" fontId="1" fillId="3" borderId="2" xfId="0" applyNumberFormat="1" applyFont="1" applyFill="1" applyBorder="1" applyAlignment="1" applyProtection="1">
      <alignment horizontal="center" vertical="center" shrinkToFit="1"/>
    </xf>
    <xf numFmtId="0" fontId="1" fillId="3" borderId="2" xfId="0" applyFont="1" applyFill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176" fontId="1" fillId="0" borderId="0" xfId="0" applyNumberFormat="1" applyFont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4" fontId="1" fillId="0" borderId="2" xfId="0" applyNumberFormat="1" applyFont="1" applyBorder="1" applyAlignment="1" applyProtection="1">
      <alignment horizontal="left" vertical="center" shrinkToFit="1"/>
      <protection locked="0"/>
    </xf>
    <xf numFmtId="176" fontId="1" fillId="0" borderId="2" xfId="0" applyNumberFormat="1" applyFont="1" applyBorder="1" applyAlignment="1" applyProtection="1">
      <alignment horizontal="center" vertical="center" shrinkToFit="1"/>
      <protection locked="0"/>
    </xf>
    <xf numFmtId="56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178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left" vertical="center" shrinkToFit="1"/>
      <protection locked="0"/>
    </xf>
    <xf numFmtId="14" fontId="1" fillId="0" borderId="2" xfId="0" applyNumberFormat="1" applyFont="1" applyFill="1" applyBorder="1" applyAlignment="1" applyProtection="1">
      <alignment horizontal="left" vertical="center" shrinkToFit="1"/>
      <protection locked="0"/>
    </xf>
    <xf numFmtId="176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3" xfId="0" applyNumberFormat="1" applyFont="1" applyBorder="1" applyAlignment="1" applyProtection="1">
      <alignment horizontal="center" vertical="center" shrinkToFit="1"/>
      <protection locked="0"/>
    </xf>
    <xf numFmtId="14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" fillId="4" borderId="2" xfId="0" applyFont="1" applyFill="1" applyBorder="1" applyAlignment="1" applyProtection="1">
      <alignment horizontal="left" vertical="center" shrinkToFit="1"/>
      <protection locked="0"/>
    </xf>
    <xf numFmtId="0" fontId="1" fillId="4" borderId="2" xfId="0" applyFont="1" applyFill="1" applyBorder="1" applyAlignment="1" applyProtection="1">
      <alignment horizontal="center" vertical="center" shrinkToFit="1"/>
      <protection locked="0"/>
    </xf>
    <xf numFmtId="176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4" borderId="0" xfId="0" applyFont="1" applyFill="1" applyAlignment="1" applyProtection="1">
      <alignment horizontal="center" vertical="center" shrinkToFit="1"/>
      <protection locked="0"/>
    </xf>
    <xf numFmtId="176" fontId="1" fillId="0" borderId="0" xfId="0" applyNumberFormat="1" applyFont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shrinkToFit="1"/>
      <protection locked="0"/>
    </xf>
    <xf numFmtId="176" fontId="5" fillId="0" borderId="0" xfId="1" applyNumberFormat="1" applyFont="1" applyAlignment="1" applyProtection="1">
      <alignment horizontal="center" shrinkToFit="1"/>
      <protection locked="0"/>
    </xf>
    <xf numFmtId="176" fontId="1" fillId="0" borderId="0" xfId="0" applyNumberFormat="1" applyFont="1" applyAlignment="1" applyProtection="1">
      <alignment horizontal="center" vertical="center" shrinkToFit="1"/>
    </xf>
    <xf numFmtId="176" fontId="5" fillId="0" borderId="0" xfId="0" applyNumberFormat="1" applyFont="1" applyAlignment="1" applyProtection="1">
      <alignment horizontal="center" shrinkToFit="1"/>
    </xf>
    <xf numFmtId="176" fontId="5" fillId="0" borderId="0" xfId="1" applyNumberFormat="1" applyFont="1" applyAlignment="1" applyProtection="1">
      <alignment horizontal="center" shrinkToFit="1"/>
    </xf>
    <xf numFmtId="14" fontId="1" fillId="3" borderId="2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56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3" fillId="3" borderId="2" xfId="0" applyFont="1" applyFill="1" applyBorder="1" applyAlignment="1" applyProtection="1">
      <alignment horizontal="center" vertical="center" shrinkToFit="1"/>
    </xf>
    <xf numFmtId="0" fontId="1" fillId="3" borderId="1" xfId="0" applyFont="1" applyFill="1" applyBorder="1" applyAlignment="1" applyProtection="1">
      <alignment horizontal="center" vertical="center" wrapText="1" shrinkToFit="1"/>
    </xf>
    <xf numFmtId="0" fontId="1" fillId="3" borderId="3" xfId="0" applyFont="1" applyFill="1" applyBorder="1" applyAlignment="1" applyProtection="1">
      <alignment horizontal="center" vertical="center" wrapText="1" shrinkToFit="1"/>
    </xf>
    <xf numFmtId="0" fontId="11" fillId="3" borderId="17" xfId="0" applyFont="1" applyFill="1" applyBorder="1" applyAlignment="1" applyProtection="1">
      <alignment horizontal="left" vertical="center" wrapText="1" shrinkToFit="1"/>
    </xf>
    <xf numFmtId="0" fontId="10" fillId="3" borderId="17" xfId="0" applyFont="1" applyFill="1" applyBorder="1" applyAlignment="1" applyProtection="1">
      <alignment horizontal="left" vertical="center" wrapText="1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発症日推移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926593782891627E-2"/>
          <c:y val="0.18984113400427188"/>
          <c:w val="0.88030293088363953"/>
          <c:h val="0.44230934674832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'※入力禁止　保健所確認用'!$C$16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'※入力禁止　保健所確認用'!$B$17:$B$48</c:f>
              <c:strCache>
                <c:ptCount val="32"/>
                <c:pt idx="0">
                  <c:v>1900/1/0</c:v>
                </c:pt>
                <c:pt idx="1">
                  <c:v>1900/1/1</c:v>
                </c:pt>
                <c:pt idx="2">
                  <c:v>1900/1/2</c:v>
                </c:pt>
                <c:pt idx="3">
                  <c:v>1900/1/3</c:v>
                </c:pt>
                <c:pt idx="4">
                  <c:v>1900/1/4</c:v>
                </c:pt>
                <c:pt idx="5">
                  <c:v>1900/1/5</c:v>
                </c:pt>
                <c:pt idx="6">
                  <c:v>1900/1/6</c:v>
                </c:pt>
                <c:pt idx="7">
                  <c:v>1900/1/7</c:v>
                </c:pt>
                <c:pt idx="8">
                  <c:v>1900/1/8</c:v>
                </c:pt>
                <c:pt idx="9">
                  <c:v>1900/1/9</c:v>
                </c:pt>
                <c:pt idx="10">
                  <c:v>1900/1/10</c:v>
                </c:pt>
                <c:pt idx="11">
                  <c:v>1900/1/11</c:v>
                </c:pt>
                <c:pt idx="12">
                  <c:v>1900/1/12</c:v>
                </c:pt>
                <c:pt idx="13">
                  <c:v>1900/1/13</c:v>
                </c:pt>
                <c:pt idx="14">
                  <c:v>1900/1/14</c:v>
                </c:pt>
                <c:pt idx="15">
                  <c:v>1900/1/15</c:v>
                </c:pt>
                <c:pt idx="16">
                  <c:v>1900/1/16</c:v>
                </c:pt>
                <c:pt idx="17">
                  <c:v>1900/1/17</c:v>
                </c:pt>
                <c:pt idx="18">
                  <c:v>1900/1/18</c:v>
                </c:pt>
                <c:pt idx="19">
                  <c:v>1900/1/19</c:v>
                </c:pt>
                <c:pt idx="20">
                  <c:v>1900/1/20</c:v>
                </c:pt>
                <c:pt idx="21">
                  <c:v>1900/1/21</c:v>
                </c:pt>
                <c:pt idx="22">
                  <c:v>1900/1/22</c:v>
                </c:pt>
                <c:pt idx="23">
                  <c:v>1900/1/23</c:v>
                </c:pt>
                <c:pt idx="24">
                  <c:v>1900/1/24</c:v>
                </c:pt>
                <c:pt idx="25">
                  <c:v>1900/1/25</c:v>
                </c:pt>
                <c:pt idx="26">
                  <c:v>1900/1/26</c:v>
                </c:pt>
                <c:pt idx="27">
                  <c:v>1900/1/27</c:v>
                </c:pt>
                <c:pt idx="28">
                  <c:v>1900/1/28</c:v>
                </c:pt>
                <c:pt idx="29">
                  <c:v>1900/1/29</c:v>
                </c:pt>
                <c:pt idx="30">
                  <c:v>1900/1/30</c:v>
                </c:pt>
                <c:pt idx="31">
                  <c:v>無症状</c:v>
                </c:pt>
              </c:strCache>
            </c:strRef>
          </c:cat>
          <c:val>
            <c:numRef>
              <c:f>'※入力禁止　保健所確認用'!$C$17:$C$48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1D-4502-AB32-C21D209F1D7F}"/>
            </c:ext>
          </c:extLst>
        </c:ser>
        <c:ser>
          <c:idx val="1"/>
          <c:order val="1"/>
          <c:tx>
            <c:strRef>
              <c:f>'※入力禁止　保健所確認用'!$D$16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'※入力禁止　保健所確認用'!$B$17:$B$48</c:f>
              <c:strCache>
                <c:ptCount val="32"/>
                <c:pt idx="0">
                  <c:v>1900/1/0</c:v>
                </c:pt>
                <c:pt idx="1">
                  <c:v>1900/1/1</c:v>
                </c:pt>
                <c:pt idx="2">
                  <c:v>1900/1/2</c:v>
                </c:pt>
                <c:pt idx="3">
                  <c:v>1900/1/3</c:v>
                </c:pt>
                <c:pt idx="4">
                  <c:v>1900/1/4</c:v>
                </c:pt>
                <c:pt idx="5">
                  <c:v>1900/1/5</c:v>
                </c:pt>
                <c:pt idx="6">
                  <c:v>1900/1/6</c:v>
                </c:pt>
                <c:pt idx="7">
                  <c:v>1900/1/7</c:v>
                </c:pt>
                <c:pt idx="8">
                  <c:v>1900/1/8</c:v>
                </c:pt>
                <c:pt idx="9">
                  <c:v>1900/1/9</c:v>
                </c:pt>
                <c:pt idx="10">
                  <c:v>1900/1/10</c:v>
                </c:pt>
                <c:pt idx="11">
                  <c:v>1900/1/11</c:v>
                </c:pt>
                <c:pt idx="12">
                  <c:v>1900/1/12</c:v>
                </c:pt>
                <c:pt idx="13">
                  <c:v>1900/1/13</c:v>
                </c:pt>
                <c:pt idx="14">
                  <c:v>1900/1/14</c:v>
                </c:pt>
                <c:pt idx="15">
                  <c:v>1900/1/15</c:v>
                </c:pt>
                <c:pt idx="16">
                  <c:v>1900/1/16</c:v>
                </c:pt>
                <c:pt idx="17">
                  <c:v>1900/1/17</c:v>
                </c:pt>
                <c:pt idx="18">
                  <c:v>1900/1/18</c:v>
                </c:pt>
                <c:pt idx="19">
                  <c:v>1900/1/19</c:v>
                </c:pt>
                <c:pt idx="20">
                  <c:v>1900/1/20</c:v>
                </c:pt>
                <c:pt idx="21">
                  <c:v>1900/1/21</c:v>
                </c:pt>
                <c:pt idx="22">
                  <c:v>1900/1/22</c:v>
                </c:pt>
                <c:pt idx="23">
                  <c:v>1900/1/23</c:v>
                </c:pt>
                <c:pt idx="24">
                  <c:v>1900/1/24</c:v>
                </c:pt>
                <c:pt idx="25">
                  <c:v>1900/1/25</c:v>
                </c:pt>
                <c:pt idx="26">
                  <c:v>1900/1/26</c:v>
                </c:pt>
                <c:pt idx="27">
                  <c:v>1900/1/27</c:v>
                </c:pt>
                <c:pt idx="28">
                  <c:v>1900/1/28</c:v>
                </c:pt>
                <c:pt idx="29">
                  <c:v>1900/1/29</c:v>
                </c:pt>
                <c:pt idx="30">
                  <c:v>1900/1/30</c:v>
                </c:pt>
                <c:pt idx="31">
                  <c:v>無症状</c:v>
                </c:pt>
              </c:strCache>
            </c:strRef>
          </c:cat>
          <c:val>
            <c:numRef>
              <c:f>'※入力禁止　保健所確認用'!$D$17:$D$48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1D-4502-AB32-C21D209F1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859544"/>
        <c:axId val="246214384"/>
      </c:barChart>
      <c:catAx>
        <c:axId val="24885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6214384"/>
        <c:crosses val="autoZero"/>
        <c:auto val="1"/>
        <c:lblAlgn val="ctr"/>
        <c:lblOffset val="100"/>
        <c:noMultiLvlLbl val="0"/>
      </c:catAx>
      <c:valAx>
        <c:axId val="24621438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859544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543334328170651"/>
          <c:y val="0.82719154859951682"/>
          <c:w val="0.13840787222193246"/>
          <c:h val="6.1785463057993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探知日推移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265918909280492E-2"/>
          <c:y val="0.19426479261148269"/>
          <c:w val="0.88128280839895012"/>
          <c:h val="0.44230934674832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'※入力禁止　保健所確認用'!$F$16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'※入力禁止　保健所確認用'!$E$17:$E$47</c:f>
              <c:numCache>
                <c:formatCode>m/d/yyyy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'※入力禁止　保健所確認用'!$F$17:$F$47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D9-4F37-AA14-B41746FE2FD7}"/>
            </c:ext>
          </c:extLst>
        </c:ser>
        <c:ser>
          <c:idx val="1"/>
          <c:order val="1"/>
          <c:tx>
            <c:strRef>
              <c:f>'※入力禁止　保健所確認用'!$G$16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'※入力禁止　保健所確認用'!$E$17:$E$47</c:f>
              <c:numCache>
                <c:formatCode>m/d/yyyy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'※入力禁止　保健所確認用'!$G$17:$G$47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D9-4F37-AA14-B41746FE2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1154712"/>
        <c:axId val="540912032"/>
      </c:barChart>
      <c:dateAx>
        <c:axId val="541154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912032"/>
        <c:crosses val="autoZero"/>
        <c:auto val="1"/>
        <c:lblOffset val="100"/>
        <c:baseTimeUnit val="days"/>
      </c:dateAx>
      <c:valAx>
        <c:axId val="54091203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1547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798042753726113"/>
          <c:y val="0.83680826900450123"/>
          <c:w val="0.13823208077761875"/>
          <c:h val="6.0539583465157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療養解除日推移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'※入力禁止　保健所確認用'!$I$16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'※入力禁止　保健所確認用'!$H$17:$H$47</c:f>
              <c:numCache>
                <c:formatCode>m/d/yyyy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'※入力禁止　保健所確認用'!$I$17:$I$47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B-4150-ADEF-EC89414E405D}"/>
            </c:ext>
          </c:extLst>
        </c:ser>
        <c:ser>
          <c:idx val="1"/>
          <c:order val="1"/>
          <c:tx>
            <c:strRef>
              <c:f>'※入力禁止　保健所確認用'!$J$16</c:f>
              <c:strCache>
                <c:ptCount val="1"/>
                <c:pt idx="0">
                  <c:v>入所者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'※入力禁止　保健所確認用'!$H$17:$H$47</c:f>
              <c:numCache>
                <c:formatCode>m/d/yyyy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'※入力禁止　保健所確認用'!$J$17:$J$47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DB-4150-ADEF-EC89414E4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1051664"/>
        <c:axId val="541621784"/>
      </c:barChart>
      <c:dateAx>
        <c:axId val="541051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621784"/>
        <c:crosses val="autoZero"/>
        <c:auto val="1"/>
        <c:lblOffset val="100"/>
        <c:baseTimeUnit val="days"/>
      </c:dateAx>
      <c:valAx>
        <c:axId val="54162178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051664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272141</xdr:colOff>
      <xdr:row>1</xdr:row>
      <xdr:rowOff>7255</xdr:rowOff>
    </xdr:from>
    <xdr:to>
      <xdr:col>20</xdr:col>
      <xdr:colOff>281213</xdr:colOff>
      <xdr:row>23</xdr:row>
      <xdr:rowOff>190500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272143</xdr:colOff>
      <xdr:row>22</xdr:row>
      <xdr:rowOff>97972</xdr:rowOff>
    </xdr:from>
    <xdr:to>
      <xdr:col>20</xdr:col>
      <xdr:colOff>290285</xdr:colOff>
      <xdr:row>37</xdr:row>
      <xdr:rowOff>117928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254001</xdr:colOff>
      <xdr:row>36</xdr:row>
      <xdr:rowOff>70756</xdr:rowOff>
    </xdr:from>
    <xdr:to>
      <xdr:col>20</xdr:col>
      <xdr:colOff>281215</xdr:colOff>
      <xdr:row>51</xdr:row>
      <xdr:rowOff>54427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4"/>
  <sheetViews>
    <sheetView tabSelected="1" view="pageBreakPreview" zoomScale="70" zoomScaleNormal="70" zoomScaleSheetLayoutView="7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G15" sqref="G15"/>
    </sheetView>
  </sheetViews>
  <sheetFormatPr defaultColWidth="8.25" defaultRowHeight="19.5"/>
  <cols>
    <col min="1" max="1" width="3.625" style="49" bestFit="1" customWidth="1"/>
    <col min="2" max="2" width="13.125" style="50" bestFit="1" customWidth="1"/>
    <col min="3" max="3" width="14.125" style="50" bestFit="1" customWidth="1"/>
    <col min="4" max="4" width="5.875" style="49" customWidth="1"/>
    <col min="5" max="5" width="12.125" style="51" bestFit="1" customWidth="1"/>
    <col min="6" max="6" width="7.75" style="51" customWidth="1"/>
    <col min="7" max="7" width="12" style="49" customWidth="1"/>
    <col min="8" max="8" width="12.125" style="49" bestFit="1" customWidth="1"/>
    <col min="9" max="9" width="33.625" style="49" customWidth="1"/>
    <col min="10" max="10" width="18.625" style="49" customWidth="1"/>
    <col min="11" max="11" width="11.125" style="49" customWidth="1"/>
    <col min="12" max="12" width="12.75" style="49" customWidth="1"/>
    <col min="13" max="13" width="12.875" style="49" customWidth="1"/>
    <col min="14" max="14" width="8.875" style="49" customWidth="1"/>
    <col min="15" max="15" width="11.125" style="49" customWidth="1"/>
    <col min="16" max="16" width="12.25" style="49" customWidth="1"/>
    <col min="17" max="17" width="10.5" style="49" customWidth="1"/>
    <col min="18" max="19" width="8.25" style="53"/>
    <col min="20" max="20" width="15.875" style="53" bestFit="1" customWidth="1"/>
    <col min="21" max="16384" width="8.25" style="53"/>
  </cols>
  <sheetData>
    <row r="1" spans="1:21" ht="105" customHeight="1">
      <c r="E1" s="51" t="s">
        <v>0</v>
      </c>
      <c r="F1" s="51">
        <f ca="1">TODAY()</f>
        <v>44938</v>
      </c>
      <c r="G1" s="89" t="s">
        <v>74</v>
      </c>
      <c r="H1" s="90"/>
      <c r="I1" s="90"/>
      <c r="J1" s="90"/>
      <c r="K1" s="90"/>
      <c r="L1" s="90"/>
      <c r="M1" s="90"/>
      <c r="N1" s="90"/>
      <c r="O1" s="90"/>
      <c r="P1" s="90"/>
      <c r="Q1" s="52" t="s">
        <v>1</v>
      </c>
    </row>
    <row r="2" spans="1:21" ht="79.5" customHeight="1">
      <c r="A2" s="54" t="s">
        <v>2</v>
      </c>
      <c r="B2" s="54" t="s">
        <v>3</v>
      </c>
      <c r="C2" s="54" t="s">
        <v>4</v>
      </c>
      <c r="D2" s="55" t="s">
        <v>5</v>
      </c>
      <c r="E2" s="56" t="s">
        <v>6</v>
      </c>
      <c r="F2" s="56" t="s">
        <v>7</v>
      </c>
      <c r="G2" s="55" t="s">
        <v>69</v>
      </c>
      <c r="H2" s="57" t="s">
        <v>70</v>
      </c>
      <c r="I2" s="55" t="s">
        <v>8</v>
      </c>
      <c r="J2" s="55" t="s">
        <v>9</v>
      </c>
      <c r="K2" s="57" t="s">
        <v>10</v>
      </c>
      <c r="L2" s="57" t="s">
        <v>72</v>
      </c>
      <c r="M2" s="57" t="s">
        <v>11</v>
      </c>
      <c r="N2" s="57" t="s">
        <v>12</v>
      </c>
      <c r="O2" s="57" t="s">
        <v>13</v>
      </c>
      <c r="P2" s="57" t="s">
        <v>14</v>
      </c>
      <c r="Q2" s="57" t="s">
        <v>15</v>
      </c>
    </row>
    <row r="3" spans="1:21" ht="45.75" customHeight="1">
      <c r="A3" s="42" t="s">
        <v>16</v>
      </c>
      <c r="B3" s="43" t="s">
        <v>17</v>
      </c>
      <c r="C3" s="44" t="s">
        <v>18</v>
      </c>
      <c r="D3" s="42" t="s">
        <v>19</v>
      </c>
      <c r="E3" s="45">
        <v>24901</v>
      </c>
      <c r="F3" s="46">
        <f ca="1">DATEDIF(E3,$F$1,"Y")</f>
        <v>54</v>
      </c>
      <c r="G3" s="42" t="s">
        <v>30</v>
      </c>
      <c r="H3" s="42" t="s">
        <v>31</v>
      </c>
      <c r="I3" s="43" t="s">
        <v>20</v>
      </c>
      <c r="J3" s="42" t="s">
        <v>21</v>
      </c>
      <c r="K3" s="42" t="s">
        <v>41</v>
      </c>
      <c r="L3" s="42" t="s">
        <v>64</v>
      </c>
      <c r="M3" s="42" t="s">
        <v>22</v>
      </c>
      <c r="N3" s="42"/>
      <c r="O3" s="87" t="s">
        <v>65</v>
      </c>
      <c r="P3" s="42" t="s">
        <v>62</v>
      </c>
      <c r="Q3" s="42"/>
      <c r="R3" s="85"/>
    </row>
    <row r="4" spans="1:21" ht="45.75" customHeight="1">
      <c r="A4" s="42" t="s">
        <v>16</v>
      </c>
      <c r="B4" s="43" t="s">
        <v>23</v>
      </c>
      <c r="C4" s="44" t="s">
        <v>71</v>
      </c>
      <c r="D4" s="42" t="s">
        <v>25</v>
      </c>
      <c r="E4" s="45">
        <v>13035</v>
      </c>
      <c r="F4" s="46">
        <f t="shared" ref="F4" ca="1" si="0">DATEDIF(E4,$F$1,"Y")</f>
        <v>87</v>
      </c>
      <c r="G4" s="42" t="s">
        <v>40</v>
      </c>
      <c r="H4" s="42" t="s">
        <v>26</v>
      </c>
      <c r="I4" s="43" t="s">
        <v>27</v>
      </c>
      <c r="J4" s="42" t="s">
        <v>28</v>
      </c>
      <c r="K4" s="42" t="s">
        <v>42</v>
      </c>
      <c r="L4" s="86" t="s">
        <v>32</v>
      </c>
      <c r="M4" s="42" t="s">
        <v>29</v>
      </c>
      <c r="N4" s="42"/>
      <c r="O4" s="88"/>
      <c r="P4" s="47" t="s">
        <v>63</v>
      </c>
      <c r="Q4" s="42"/>
      <c r="R4" s="85"/>
    </row>
    <row r="5" spans="1:21" ht="47.45" customHeight="1">
      <c r="A5" s="58">
        <v>1</v>
      </c>
      <c r="B5" s="48"/>
      <c r="C5" s="59"/>
      <c r="D5" s="58"/>
      <c r="E5" s="60"/>
      <c r="F5" s="46">
        <f ca="1">DATEDIF(E5,$F$1,"Y")</f>
        <v>123</v>
      </c>
      <c r="G5" s="58"/>
      <c r="H5" s="58"/>
      <c r="I5" s="58"/>
      <c r="J5" s="58"/>
      <c r="K5" s="61"/>
      <c r="L5" s="61"/>
      <c r="M5" s="58"/>
      <c r="N5" s="58"/>
      <c r="O5" s="81" t="str">
        <f>IF(AND(G5=$G$3,L5=$L$4),K5+8,IF(AND(G5=$G$4,L5=$L$4),K5+8,IF(G5=$G$3,L5+8,IF(G5=$G$4,L5+11,""))))</f>
        <v/>
      </c>
      <c r="P5" s="58"/>
      <c r="Q5" s="58"/>
      <c r="R5" s="84" t="str">
        <f>IF(O5="","",IF(O5&lt;='※入力禁止　保健所確認用'!$B$1,"解除","療養中"))</f>
        <v/>
      </c>
      <c r="S5" s="62"/>
      <c r="T5" s="63"/>
      <c r="U5" s="62"/>
    </row>
    <row r="6" spans="1:21" ht="47.45" customHeight="1">
      <c r="A6" s="58">
        <v>2</v>
      </c>
      <c r="B6" s="48"/>
      <c r="C6" s="59"/>
      <c r="D6" s="58"/>
      <c r="E6" s="60"/>
      <c r="F6" s="46">
        <f t="shared" ref="F6:F54" ca="1" si="1">DATEDIF(E6,$F$1,"Y")</f>
        <v>123</v>
      </c>
      <c r="G6" s="58"/>
      <c r="H6" s="58"/>
      <c r="I6" s="58"/>
      <c r="J6" s="58"/>
      <c r="K6" s="61"/>
      <c r="L6" s="61"/>
      <c r="M6" s="58"/>
      <c r="N6" s="58"/>
      <c r="O6" s="81" t="str">
        <f t="shared" ref="O6:O54" si="2">IF(AND(G6=$G$3,L6=$L$4),K6+8,IF(AND(G6=$G$4,L6=$L$4),K6+8,IF(G6=$G$3,L6+8,IF(G6=$G$4,L6+11,""))))</f>
        <v/>
      </c>
      <c r="P6" s="58"/>
      <c r="Q6" s="58"/>
      <c r="R6" s="84" t="str">
        <f>IF(O6="","",IF(O6&lt;='※入力禁止　保健所確認用'!$B$1,"解除","療養中"))</f>
        <v/>
      </c>
      <c r="S6" s="62"/>
      <c r="T6" s="63"/>
      <c r="U6" s="62"/>
    </row>
    <row r="7" spans="1:21" ht="47.45" customHeight="1">
      <c r="A7" s="58">
        <v>3</v>
      </c>
      <c r="B7" s="48"/>
      <c r="C7" s="59"/>
      <c r="D7" s="58"/>
      <c r="E7" s="60"/>
      <c r="F7" s="46">
        <f t="shared" ca="1" si="1"/>
        <v>123</v>
      </c>
      <c r="G7" s="58"/>
      <c r="H7" s="58"/>
      <c r="I7" s="58"/>
      <c r="J7" s="58"/>
      <c r="K7" s="61"/>
      <c r="L7" s="61"/>
      <c r="M7" s="58"/>
      <c r="N7" s="58"/>
      <c r="O7" s="81" t="str">
        <f t="shared" si="2"/>
        <v/>
      </c>
      <c r="P7" s="58"/>
      <c r="Q7" s="58"/>
      <c r="R7" s="84" t="str">
        <f>IF(O7="","",IF(O7&lt;='※入力禁止　保健所確認用'!$B$1,"解除","療養中"))</f>
        <v/>
      </c>
      <c r="S7" s="62"/>
      <c r="T7" s="63"/>
      <c r="U7" s="62"/>
    </row>
    <row r="8" spans="1:21" ht="47.45" customHeight="1">
      <c r="A8" s="58">
        <v>4</v>
      </c>
      <c r="B8" s="48"/>
      <c r="C8" s="59"/>
      <c r="D8" s="58"/>
      <c r="E8" s="60"/>
      <c r="F8" s="46">
        <f t="shared" ca="1" si="1"/>
        <v>123</v>
      </c>
      <c r="G8" s="58"/>
      <c r="H8" s="58"/>
      <c r="I8" s="58"/>
      <c r="J8" s="58"/>
      <c r="K8" s="61"/>
      <c r="L8" s="61"/>
      <c r="M8" s="58"/>
      <c r="N8" s="58"/>
      <c r="O8" s="81" t="str">
        <f t="shared" si="2"/>
        <v/>
      </c>
      <c r="P8" s="58"/>
      <c r="Q8" s="58"/>
      <c r="R8" s="84" t="str">
        <f>IF(O8="","",IF(O8&lt;='※入力禁止　保健所確認用'!$B$1,"解除","療養中"))</f>
        <v/>
      </c>
      <c r="S8" s="62"/>
      <c r="T8" s="63"/>
      <c r="U8" s="62"/>
    </row>
    <row r="9" spans="1:21" ht="47.45" customHeight="1">
      <c r="A9" s="58">
        <v>5</v>
      </c>
      <c r="B9" s="48"/>
      <c r="C9" s="59"/>
      <c r="D9" s="58"/>
      <c r="E9" s="60"/>
      <c r="F9" s="46">
        <f t="shared" ca="1" si="1"/>
        <v>123</v>
      </c>
      <c r="G9" s="58"/>
      <c r="H9" s="58"/>
      <c r="I9" s="58"/>
      <c r="J9" s="58"/>
      <c r="K9" s="61"/>
      <c r="L9" s="61"/>
      <c r="M9" s="58"/>
      <c r="N9" s="58"/>
      <c r="O9" s="81" t="str">
        <f t="shared" si="2"/>
        <v/>
      </c>
      <c r="P9" s="58"/>
      <c r="Q9" s="58"/>
      <c r="R9" s="84" t="str">
        <f>IF(O9="","",IF(O9&lt;='※入力禁止　保健所確認用'!$B$1,"解除","療養中"))</f>
        <v/>
      </c>
      <c r="S9" s="62"/>
      <c r="T9" s="63"/>
      <c r="U9" s="62"/>
    </row>
    <row r="10" spans="1:21" ht="47.45" customHeight="1">
      <c r="A10" s="58">
        <v>6</v>
      </c>
      <c r="B10" s="48"/>
      <c r="C10" s="59"/>
      <c r="D10" s="58"/>
      <c r="E10" s="60"/>
      <c r="F10" s="46">
        <f t="shared" ca="1" si="1"/>
        <v>123</v>
      </c>
      <c r="G10" s="58"/>
      <c r="H10" s="58"/>
      <c r="I10" s="58"/>
      <c r="J10" s="58"/>
      <c r="K10" s="61"/>
      <c r="L10" s="61"/>
      <c r="M10" s="58"/>
      <c r="N10" s="58"/>
      <c r="O10" s="81" t="str">
        <f t="shared" si="2"/>
        <v/>
      </c>
      <c r="P10" s="58"/>
      <c r="Q10" s="58"/>
      <c r="R10" s="84" t="str">
        <f>IF(O10="","",IF(O10&lt;='※入力禁止　保健所確認用'!$B$1,"解除","療養中"))</f>
        <v/>
      </c>
      <c r="S10" s="62"/>
      <c r="T10" s="64"/>
      <c r="U10" s="62"/>
    </row>
    <row r="11" spans="1:21" ht="47.45" customHeight="1">
      <c r="A11" s="58">
        <v>7</v>
      </c>
      <c r="B11" s="65"/>
      <c r="C11" s="66"/>
      <c r="D11" s="58"/>
      <c r="E11" s="67"/>
      <c r="F11" s="46">
        <f t="shared" ca="1" si="1"/>
        <v>123</v>
      </c>
      <c r="G11" s="58"/>
      <c r="H11" s="58"/>
      <c r="I11" s="58"/>
      <c r="J11" s="58"/>
      <c r="K11" s="61"/>
      <c r="L11" s="61"/>
      <c r="M11" s="58"/>
      <c r="N11" s="58"/>
      <c r="O11" s="81" t="str">
        <f t="shared" si="2"/>
        <v/>
      </c>
      <c r="P11" s="58"/>
      <c r="Q11" s="58"/>
      <c r="R11" s="84" t="str">
        <f>IF(O11="","",IF(O11&lt;='※入力禁止　保健所確認用'!$B$1,"解除","療養中"))</f>
        <v/>
      </c>
      <c r="S11" s="62"/>
      <c r="T11" s="64"/>
      <c r="U11" s="62"/>
    </row>
    <row r="12" spans="1:21" ht="47.45" customHeight="1">
      <c r="A12" s="58">
        <v>8</v>
      </c>
      <c r="B12" s="48"/>
      <c r="C12" s="48"/>
      <c r="D12" s="58"/>
      <c r="E12" s="60"/>
      <c r="F12" s="46">
        <f t="shared" ca="1" si="1"/>
        <v>123</v>
      </c>
      <c r="G12" s="58"/>
      <c r="H12" s="58"/>
      <c r="I12" s="58"/>
      <c r="J12" s="58"/>
      <c r="K12" s="61"/>
      <c r="L12" s="61"/>
      <c r="M12" s="58"/>
      <c r="N12" s="58"/>
      <c r="O12" s="81" t="str">
        <f t="shared" si="2"/>
        <v/>
      </c>
      <c r="P12" s="58"/>
      <c r="Q12" s="58"/>
      <c r="R12" s="84" t="str">
        <f>IF(O12="","",IF(O12&lt;='※入力禁止　保健所確認用'!$B$1,"解除","療養中"))</f>
        <v/>
      </c>
      <c r="S12" s="62"/>
      <c r="T12" s="64"/>
      <c r="U12" s="62"/>
    </row>
    <row r="13" spans="1:21" ht="47.45" customHeight="1">
      <c r="A13" s="58">
        <v>9</v>
      </c>
      <c r="B13" s="48"/>
      <c r="C13" s="48"/>
      <c r="D13" s="58"/>
      <c r="E13" s="60"/>
      <c r="F13" s="46">
        <f t="shared" ca="1" si="1"/>
        <v>123</v>
      </c>
      <c r="G13" s="58"/>
      <c r="H13" s="58"/>
      <c r="I13" s="58"/>
      <c r="J13" s="58"/>
      <c r="K13" s="61"/>
      <c r="L13" s="61"/>
      <c r="M13" s="58"/>
      <c r="N13" s="58"/>
      <c r="O13" s="81" t="str">
        <f t="shared" si="2"/>
        <v/>
      </c>
      <c r="P13" s="58"/>
      <c r="Q13" s="58"/>
      <c r="R13" s="84" t="str">
        <f>IF(O13="","",IF(O13&lt;='※入力禁止　保健所確認用'!$B$1,"解除","療養中"))</f>
        <v/>
      </c>
      <c r="S13" s="62"/>
      <c r="T13" s="64"/>
      <c r="U13" s="62"/>
    </row>
    <row r="14" spans="1:21" ht="47.45" customHeight="1">
      <c r="A14" s="58">
        <v>10</v>
      </c>
      <c r="B14" s="48"/>
      <c r="C14" s="48"/>
      <c r="D14" s="58"/>
      <c r="E14" s="68"/>
      <c r="F14" s="46">
        <f t="shared" ca="1" si="1"/>
        <v>123</v>
      </c>
      <c r="G14" s="58"/>
      <c r="H14" s="58"/>
      <c r="I14" s="58"/>
      <c r="J14" s="58"/>
      <c r="K14" s="69"/>
      <c r="L14" s="69"/>
      <c r="M14" s="58"/>
      <c r="N14" s="58"/>
      <c r="O14" s="81" t="str">
        <f t="shared" si="2"/>
        <v/>
      </c>
      <c r="P14" s="58"/>
      <c r="Q14" s="58"/>
      <c r="R14" s="84" t="str">
        <f>IF(O14="","",IF(O14&lt;='※入力禁止　保健所確認用'!$B$1,"解除","療養中"))</f>
        <v/>
      </c>
      <c r="S14" s="62"/>
      <c r="T14" s="64"/>
      <c r="U14" s="62"/>
    </row>
    <row r="15" spans="1:21" ht="47.45" customHeight="1">
      <c r="A15" s="58">
        <v>11</v>
      </c>
      <c r="B15" s="48"/>
      <c r="C15" s="48"/>
      <c r="D15" s="58"/>
      <c r="E15" s="60"/>
      <c r="F15" s="46">
        <f t="shared" ca="1" si="1"/>
        <v>123</v>
      </c>
      <c r="G15" s="58"/>
      <c r="H15" s="58"/>
      <c r="I15" s="58"/>
      <c r="J15" s="58"/>
      <c r="K15" s="69"/>
      <c r="L15" s="69"/>
      <c r="M15" s="58"/>
      <c r="N15" s="58"/>
      <c r="O15" s="81" t="str">
        <f t="shared" si="2"/>
        <v/>
      </c>
      <c r="P15" s="58"/>
      <c r="Q15" s="58"/>
      <c r="R15" s="84" t="str">
        <f>IF(O15="","",IF(O15&lt;='※入力禁止　保健所確認用'!$B$1,"解除","療養中"))</f>
        <v/>
      </c>
      <c r="S15" s="62"/>
      <c r="T15" s="64"/>
      <c r="U15" s="62"/>
    </row>
    <row r="16" spans="1:21" ht="47.45" customHeight="1">
      <c r="A16" s="58">
        <v>12</v>
      </c>
      <c r="B16" s="48"/>
      <c r="C16" s="48"/>
      <c r="D16" s="58"/>
      <c r="E16" s="60"/>
      <c r="F16" s="46">
        <f t="shared" ca="1" si="1"/>
        <v>123</v>
      </c>
      <c r="G16" s="58"/>
      <c r="H16" s="58"/>
      <c r="I16" s="58"/>
      <c r="J16" s="58"/>
      <c r="K16" s="69"/>
      <c r="L16" s="69"/>
      <c r="M16" s="58"/>
      <c r="N16" s="58"/>
      <c r="O16" s="81" t="str">
        <f t="shared" si="2"/>
        <v/>
      </c>
      <c r="P16" s="58"/>
      <c r="Q16" s="58"/>
      <c r="R16" s="84" t="str">
        <f>IF(O16="","",IF(O16&lt;='※入力禁止　保健所確認用'!$B$1,"解除","療養中"))</f>
        <v/>
      </c>
      <c r="S16" s="62"/>
      <c r="T16" s="64"/>
      <c r="U16" s="62"/>
    </row>
    <row r="17" spans="1:21" ht="47.45" customHeight="1">
      <c r="A17" s="58">
        <v>13</v>
      </c>
      <c r="B17" s="48"/>
      <c r="C17" s="48"/>
      <c r="D17" s="58"/>
      <c r="E17" s="60"/>
      <c r="F17" s="46">
        <f t="shared" ca="1" si="1"/>
        <v>123</v>
      </c>
      <c r="G17" s="58"/>
      <c r="H17" s="58"/>
      <c r="I17" s="58"/>
      <c r="J17" s="58"/>
      <c r="K17" s="69"/>
      <c r="L17" s="69"/>
      <c r="M17" s="58"/>
      <c r="N17" s="58"/>
      <c r="O17" s="81" t="str">
        <f t="shared" si="2"/>
        <v/>
      </c>
      <c r="P17" s="58"/>
      <c r="Q17" s="58"/>
      <c r="R17" s="84" t="str">
        <f>IF(O17="","",IF(O17&lt;='※入力禁止　保健所確認用'!$B$1,"解除","療養中"))</f>
        <v/>
      </c>
      <c r="S17" s="62"/>
      <c r="T17" s="64"/>
      <c r="U17" s="62"/>
    </row>
    <row r="18" spans="1:21" ht="47.45" customHeight="1">
      <c r="A18" s="58">
        <v>14</v>
      </c>
      <c r="B18" s="48"/>
      <c r="C18" s="48"/>
      <c r="D18" s="58"/>
      <c r="E18" s="60"/>
      <c r="F18" s="46">
        <f t="shared" ca="1" si="1"/>
        <v>123</v>
      </c>
      <c r="G18" s="58"/>
      <c r="H18" s="58"/>
      <c r="I18" s="58"/>
      <c r="J18" s="58"/>
      <c r="K18" s="69"/>
      <c r="L18" s="69"/>
      <c r="M18" s="58"/>
      <c r="N18" s="58"/>
      <c r="O18" s="81" t="str">
        <f t="shared" si="2"/>
        <v/>
      </c>
      <c r="P18" s="58"/>
      <c r="Q18" s="58"/>
      <c r="R18" s="84" t="str">
        <f>IF(O18="","",IF(O18&lt;='※入力禁止　保健所確認用'!$B$1,"解除","療養中"))</f>
        <v/>
      </c>
      <c r="S18" s="62"/>
      <c r="T18" s="64"/>
      <c r="U18" s="62"/>
    </row>
    <row r="19" spans="1:21" ht="47.45" customHeight="1">
      <c r="A19" s="58">
        <v>15</v>
      </c>
      <c r="B19" s="48"/>
      <c r="C19" s="48"/>
      <c r="D19" s="58"/>
      <c r="E19" s="60"/>
      <c r="F19" s="46">
        <f t="shared" ca="1" si="1"/>
        <v>123</v>
      </c>
      <c r="G19" s="58"/>
      <c r="H19" s="70"/>
      <c r="I19" s="58"/>
      <c r="J19" s="58"/>
      <c r="K19" s="69"/>
      <c r="L19" s="69"/>
      <c r="M19" s="58"/>
      <c r="N19" s="58"/>
      <c r="O19" s="81" t="str">
        <f t="shared" si="2"/>
        <v/>
      </c>
      <c r="P19" s="58"/>
      <c r="Q19" s="58"/>
      <c r="R19" s="84" t="str">
        <f>IF(O19="","",IF(O19&lt;='※入力禁止　保健所確認用'!$B$1,"解除","療養中"))</f>
        <v/>
      </c>
      <c r="S19" s="62"/>
      <c r="T19" s="64"/>
      <c r="U19" s="62"/>
    </row>
    <row r="20" spans="1:21" ht="47.45" customHeight="1">
      <c r="A20" s="58">
        <v>16</v>
      </c>
      <c r="B20" s="48"/>
      <c r="C20" s="48"/>
      <c r="D20" s="58"/>
      <c r="E20" s="60"/>
      <c r="F20" s="46">
        <f t="shared" ca="1" si="1"/>
        <v>123</v>
      </c>
      <c r="G20" s="58"/>
      <c r="H20" s="70"/>
      <c r="I20" s="58"/>
      <c r="J20" s="58"/>
      <c r="K20" s="69"/>
      <c r="L20" s="69"/>
      <c r="M20" s="58"/>
      <c r="N20" s="58"/>
      <c r="O20" s="81" t="str">
        <f t="shared" si="2"/>
        <v/>
      </c>
      <c r="P20" s="58"/>
      <c r="Q20" s="58"/>
      <c r="R20" s="84" t="str">
        <f>IF(O20="","",IF(O20&lt;='※入力禁止　保健所確認用'!$B$1,"解除","療養中"))</f>
        <v/>
      </c>
      <c r="S20" s="62"/>
      <c r="T20" s="64"/>
      <c r="U20" s="62"/>
    </row>
    <row r="21" spans="1:21" ht="47.45" customHeight="1">
      <c r="A21" s="58">
        <v>17</v>
      </c>
      <c r="B21" s="48"/>
      <c r="C21" s="48"/>
      <c r="D21" s="58"/>
      <c r="E21" s="60"/>
      <c r="F21" s="46">
        <f t="shared" ca="1" si="1"/>
        <v>123</v>
      </c>
      <c r="G21" s="58"/>
      <c r="H21" s="70"/>
      <c r="I21" s="58"/>
      <c r="J21" s="58"/>
      <c r="K21" s="69"/>
      <c r="L21" s="69"/>
      <c r="M21" s="58"/>
      <c r="N21" s="58"/>
      <c r="O21" s="81" t="str">
        <f t="shared" si="2"/>
        <v/>
      </c>
      <c r="P21" s="58"/>
      <c r="Q21" s="58"/>
      <c r="R21" s="84" t="str">
        <f>IF(O21="","",IF(O21&lt;='※入力禁止　保健所確認用'!$B$1,"解除","療養中"))</f>
        <v/>
      </c>
      <c r="S21" s="62"/>
      <c r="T21" s="64"/>
      <c r="U21" s="62"/>
    </row>
    <row r="22" spans="1:21" ht="47.45" customHeight="1">
      <c r="A22" s="58">
        <v>18</v>
      </c>
      <c r="B22" s="48"/>
      <c r="C22" s="48"/>
      <c r="D22" s="58"/>
      <c r="E22" s="60"/>
      <c r="F22" s="46">
        <f t="shared" ca="1" si="1"/>
        <v>123</v>
      </c>
      <c r="G22" s="58"/>
      <c r="H22" s="70"/>
      <c r="I22" s="58"/>
      <c r="J22" s="58"/>
      <c r="K22" s="69"/>
      <c r="L22" s="69"/>
      <c r="M22" s="58"/>
      <c r="N22" s="58"/>
      <c r="O22" s="81" t="str">
        <f t="shared" si="2"/>
        <v/>
      </c>
      <c r="P22" s="58"/>
      <c r="Q22" s="58"/>
      <c r="R22" s="84" t="str">
        <f>IF(O22="","",IF(O22&lt;='※入力禁止　保健所確認用'!$B$1,"解除","療養中"))</f>
        <v/>
      </c>
      <c r="S22" s="62"/>
      <c r="T22" s="64"/>
      <c r="U22" s="62"/>
    </row>
    <row r="23" spans="1:21" ht="47.45" customHeight="1">
      <c r="A23" s="58">
        <v>19</v>
      </c>
      <c r="B23" s="48"/>
      <c r="C23" s="48"/>
      <c r="D23" s="58"/>
      <c r="E23" s="60"/>
      <c r="F23" s="46">
        <f t="shared" ca="1" si="1"/>
        <v>123</v>
      </c>
      <c r="G23" s="58"/>
      <c r="H23" s="70"/>
      <c r="I23" s="58"/>
      <c r="J23" s="58"/>
      <c r="K23" s="69"/>
      <c r="L23" s="69"/>
      <c r="M23" s="58"/>
      <c r="N23" s="58"/>
      <c r="O23" s="81" t="str">
        <f t="shared" si="2"/>
        <v/>
      </c>
      <c r="P23" s="58"/>
      <c r="Q23" s="58"/>
      <c r="R23" s="84" t="str">
        <f>IF(O23="","",IF(O23&lt;='※入力禁止　保健所確認用'!$B$1,"解除","療養中"))</f>
        <v/>
      </c>
      <c r="S23" s="62"/>
      <c r="T23" s="62"/>
      <c r="U23" s="62"/>
    </row>
    <row r="24" spans="1:21" ht="47.45" customHeight="1">
      <c r="A24" s="58">
        <v>20</v>
      </c>
      <c r="B24" s="48"/>
      <c r="C24" s="48"/>
      <c r="D24" s="58"/>
      <c r="E24" s="60"/>
      <c r="F24" s="46">
        <f t="shared" ca="1" si="1"/>
        <v>123</v>
      </c>
      <c r="G24" s="58"/>
      <c r="H24" s="70"/>
      <c r="I24" s="58"/>
      <c r="J24" s="58"/>
      <c r="K24" s="69"/>
      <c r="L24" s="69"/>
      <c r="M24" s="58"/>
      <c r="N24" s="58"/>
      <c r="O24" s="81" t="str">
        <f t="shared" si="2"/>
        <v/>
      </c>
      <c r="P24" s="58"/>
      <c r="Q24" s="58"/>
      <c r="R24" s="84" t="str">
        <f>IF(O24="","",IF(O24&lt;='※入力禁止　保健所確認用'!$B$1,"解除","療養中"))</f>
        <v/>
      </c>
      <c r="S24" s="62"/>
      <c r="T24" s="62"/>
      <c r="U24" s="62"/>
    </row>
    <row r="25" spans="1:21" ht="26.25" customHeight="1">
      <c r="A25" s="58">
        <v>21</v>
      </c>
      <c r="B25" s="48"/>
      <c r="C25" s="59"/>
      <c r="D25" s="58"/>
      <c r="E25" s="60"/>
      <c r="F25" s="46">
        <f t="shared" ca="1" si="1"/>
        <v>123</v>
      </c>
      <c r="G25" s="58"/>
      <c r="H25" s="58"/>
      <c r="I25" s="58"/>
      <c r="J25" s="58"/>
      <c r="K25" s="69"/>
      <c r="L25" s="69"/>
      <c r="M25" s="58"/>
      <c r="N25" s="58"/>
      <c r="O25" s="81" t="str">
        <f t="shared" si="2"/>
        <v/>
      </c>
      <c r="P25" s="58"/>
      <c r="Q25" s="58"/>
      <c r="R25" s="84" t="str">
        <f>IF(O25="","",IF(O25&lt;='※入力禁止　保健所確認用'!$B$1,"解除","療養中"))</f>
        <v/>
      </c>
      <c r="S25" s="62"/>
      <c r="T25" s="62"/>
      <c r="U25" s="62"/>
    </row>
    <row r="26" spans="1:21" ht="26.25" customHeight="1">
      <c r="A26" s="58">
        <v>22</v>
      </c>
      <c r="B26" s="48"/>
      <c r="C26" s="59"/>
      <c r="D26" s="58"/>
      <c r="E26" s="60"/>
      <c r="F26" s="46">
        <f t="shared" ca="1" si="1"/>
        <v>123</v>
      </c>
      <c r="G26" s="58"/>
      <c r="H26" s="58"/>
      <c r="I26" s="48"/>
      <c r="J26" s="58"/>
      <c r="K26" s="69"/>
      <c r="L26" s="69"/>
      <c r="M26" s="58"/>
      <c r="N26" s="58"/>
      <c r="O26" s="81" t="str">
        <f t="shared" si="2"/>
        <v/>
      </c>
      <c r="P26" s="58"/>
      <c r="Q26" s="58"/>
      <c r="R26" s="84" t="str">
        <f>IF(O26="","",IF(O26&lt;='※入力禁止　保健所確認用'!$B$1,"解除","療養中"))</f>
        <v/>
      </c>
      <c r="S26" s="62"/>
      <c r="T26" s="62"/>
      <c r="U26" s="62"/>
    </row>
    <row r="27" spans="1:21" ht="26.25" customHeight="1">
      <c r="A27" s="58">
        <v>23</v>
      </c>
      <c r="B27" s="71"/>
      <c r="C27" s="71"/>
      <c r="D27" s="72"/>
      <c r="E27" s="73"/>
      <c r="F27" s="46">
        <f t="shared" ca="1" si="1"/>
        <v>123</v>
      </c>
      <c r="G27" s="58"/>
      <c r="H27" s="58"/>
      <c r="I27" s="71"/>
      <c r="J27" s="72"/>
      <c r="K27" s="69"/>
      <c r="L27" s="69"/>
      <c r="M27" s="58"/>
      <c r="N27" s="58"/>
      <c r="O27" s="81" t="str">
        <f t="shared" si="2"/>
        <v/>
      </c>
      <c r="P27" s="58"/>
      <c r="Q27" s="58"/>
      <c r="R27" s="84" t="str">
        <f>IF(O27="","",IF(O27&lt;='※入力禁止　保健所確認用'!$B$1,"解除","療養中"))</f>
        <v/>
      </c>
      <c r="S27" s="62"/>
      <c r="T27" s="62"/>
      <c r="U27" s="62"/>
    </row>
    <row r="28" spans="1:21" ht="26.25" customHeight="1">
      <c r="A28" s="58">
        <v>24</v>
      </c>
      <c r="B28" s="71"/>
      <c r="C28" s="71"/>
      <c r="D28" s="72"/>
      <c r="E28" s="73"/>
      <c r="F28" s="46">
        <f t="shared" ca="1" si="1"/>
        <v>123</v>
      </c>
      <c r="G28" s="58"/>
      <c r="H28" s="70"/>
      <c r="I28" s="58"/>
      <c r="J28" s="58"/>
      <c r="K28" s="69"/>
      <c r="L28" s="69"/>
      <c r="M28" s="58"/>
      <c r="N28" s="58"/>
      <c r="O28" s="81" t="str">
        <f t="shared" si="2"/>
        <v/>
      </c>
      <c r="P28" s="58"/>
      <c r="Q28" s="58"/>
      <c r="R28" s="84" t="str">
        <f>IF(O28="","",IF(O28&lt;='※入力禁止　保健所確認用'!$B$1,"解除","療養中"))</f>
        <v/>
      </c>
      <c r="S28" s="62"/>
      <c r="T28" s="62"/>
      <c r="U28" s="62"/>
    </row>
    <row r="29" spans="1:21" ht="26.25" customHeight="1">
      <c r="A29" s="58">
        <v>25</v>
      </c>
      <c r="B29" s="71"/>
      <c r="C29" s="71"/>
      <c r="D29" s="72"/>
      <c r="E29" s="73"/>
      <c r="F29" s="46">
        <f t="shared" ca="1" si="1"/>
        <v>123</v>
      </c>
      <c r="G29" s="58"/>
      <c r="H29" s="58"/>
      <c r="I29" s="71"/>
      <c r="J29" s="74"/>
      <c r="K29" s="69"/>
      <c r="L29" s="69"/>
      <c r="O29" s="81" t="str">
        <f t="shared" si="2"/>
        <v/>
      </c>
      <c r="R29" s="84" t="str">
        <f>IF(O29="","",IF(O29&lt;='※入力禁止　保健所確認用'!$B$1,"解除","療養中"))</f>
        <v/>
      </c>
    </row>
    <row r="30" spans="1:21" ht="26.25" customHeight="1">
      <c r="A30" s="58">
        <v>26</v>
      </c>
      <c r="B30" s="71"/>
      <c r="C30" s="71"/>
      <c r="D30" s="72"/>
      <c r="E30" s="73"/>
      <c r="F30" s="46">
        <f t="shared" ca="1" si="1"/>
        <v>123</v>
      </c>
      <c r="G30" s="58"/>
      <c r="H30" s="70"/>
      <c r="I30" s="58"/>
      <c r="J30" s="58"/>
      <c r="K30" s="69"/>
      <c r="L30" s="69"/>
      <c r="M30" s="58"/>
      <c r="N30" s="58"/>
      <c r="O30" s="81" t="str">
        <f t="shared" si="2"/>
        <v/>
      </c>
      <c r="P30" s="58"/>
      <c r="Q30" s="58"/>
      <c r="R30" s="84" t="str">
        <f>IF(O30="","",IF(O30&lt;='※入力禁止　保健所確認用'!$B$1,"解除","療養中"))</f>
        <v/>
      </c>
    </row>
    <row r="31" spans="1:21" ht="26.25" customHeight="1">
      <c r="A31" s="58">
        <v>27</v>
      </c>
      <c r="B31" s="71"/>
      <c r="C31" s="71"/>
      <c r="D31" s="72"/>
      <c r="E31" s="73"/>
      <c r="F31" s="46">
        <f t="shared" ca="1" si="1"/>
        <v>123</v>
      </c>
      <c r="G31" s="58"/>
      <c r="H31" s="70"/>
      <c r="I31" s="58"/>
      <c r="J31" s="58"/>
      <c r="K31" s="69"/>
      <c r="L31" s="69"/>
      <c r="M31" s="58"/>
      <c r="N31" s="58"/>
      <c r="O31" s="81" t="str">
        <f t="shared" si="2"/>
        <v/>
      </c>
      <c r="P31" s="58"/>
      <c r="Q31" s="58"/>
      <c r="R31" s="84" t="str">
        <f>IF(O31="","",IF(O31&lt;='※入力禁止　保健所確認用'!$B$1,"解除","療養中"))</f>
        <v/>
      </c>
    </row>
    <row r="32" spans="1:21" ht="26.25" customHeight="1">
      <c r="A32" s="58">
        <v>28</v>
      </c>
      <c r="B32" s="71"/>
      <c r="C32" s="71"/>
      <c r="D32" s="72"/>
      <c r="E32" s="73"/>
      <c r="F32" s="46">
        <f t="shared" ca="1" si="1"/>
        <v>123</v>
      </c>
      <c r="G32" s="72"/>
      <c r="H32" s="58"/>
      <c r="I32" s="71"/>
      <c r="J32" s="72"/>
      <c r="K32" s="69"/>
      <c r="L32" s="69"/>
      <c r="M32" s="58"/>
      <c r="N32" s="58"/>
      <c r="O32" s="81" t="str">
        <f t="shared" si="2"/>
        <v/>
      </c>
      <c r="P32" s="58"/>
      <c r="Q32" s="58"/>
      <c r="R32" s="84" t="str">
        <f>IF(O32="","",IF(O32&lt;='※入力禁止　保健所確認用'!$B$1,"解除","療養中"))</f>
        <v/>
      </c>
    </row>
    <row r="33" spans="1:18" ht="26.25" customHeight="1">
      <c r="A33" s="58">
        <v>29</v>
      </c>
      <c r="B33" s="71"/>
      <c r="C33" s="71"/>
      <c r="D33" s="72"/>
      <c r="E33" s="73"/>
      <c r="F33" s="46">
        <f t="shared" ca="1" si="1"/>
        <v>123</v>
      </c>
      <c r="G33" s="58"/>
      <c r="H33" s="70"/>
      <c r="I33" s="58"/>
      <c r="J33" s="58"/>
      <c r="K33" s="69"/>
      <c r="L33" s="69"/>
      <c r="M33" s="58"/>
      <c r="N33" s="58"/>
      <c r="O33" s="81" t="str">
        <f t="shared" si="2"/>
        <v/>
      </c>
      <c r="P33" s="58"/>
      <c r="Q33" s="58"/>
      <c r="R33" s="84" t="str">
        <f>IF(O33="","",IF(O33&lt;='※入力禁止　保健所確認用'!$B$1,"解除","療養中"))</f>
        <v/>
      </c>
    </row>
    <row r="34" spans="1:18" ht="26.25" customHeight="1">
      <c r="A34" s="58">
        <v>30</v>
      </c>
      <c r="B34" s="71"/>
      <c r="C34" s="71"/>
      <c r="D34" s="72"/>
      <c r="E34" s="73"/>
      <c r="F34" s="46">
        <f t="shared" ca="1" si="1"/>
        <v>123</v>
      </c>
      <c r="G34" s="72"/>
      <c r="H34" s="58"/>
      <c r="I34" s="71"/>
      <c r="J34" s="72"/>
      <c r="K34" s="69"/>
      <c r="L34" s="69"/>
      <c r="M34" s="58"/>
      <c r="N34" s="58"/>
      <c r="O34" s="81" t="str">
        <f t="shared" si="2"/>
        <v/>
      </c>
      <c r="P34" s="58"/>
      <c r="Q34" s="58"/>
      <c r="R34" s="84" t="str">
        <f>IF(O34="","",IF(O34&lt;='※入力禁止　保健所確認用'!$B$1,"解除","療養中"))</f>
        <v/>
      </c>
    </row>
    <row r="35" spans="1:18" ht="26.25" customHeight="1">
      <c r="A35" s="58">
        <v>31</v>
      </c>
      <c r="B35" s="71"/>
      <c r="C35" s="71"/>
      <c r="D35" s="72"/>
      <c r="E35" s="73"/>
      <c r="F35" s="46">
        <f t="shared" ca="1" si="1"/>
        <v>123</v>
      </c>
      <c r="G35" s="58"/>
      <c r="H35" s="70"/>
      <c r="I35" s="58"/>
      <c r="J35" s="58"/>
      <c r="K35" s="69"/>
      <c r="L35" s="69"/>
      <c r="M35" s="58"/>
      <c r="N35" s="58"/>
      <c r="O35" s="81" t="str">
        <f t="shared" si="2"/>
        <v/>
      </c>
      <c r="P35" s="58"/>
      <c r="Q35" s="58"/>
      <c r="R35" s="84" t="str">
        <f>IF(O35="","",IF(O35&lt;='※入力禁止　保健所確認用'!$B$1,"解除","療養中"))</f>
        <v/>
      </c>
    </row>
    <row r="36" spans="1:18" ht="26.25" customHeight="1">
      <c r="A36" s="58">
        <v>32</v>
      </c>
      <c r="B36" s="71"/>
      <c r="C36" s="71"/>
      <c r="D36" s="72"/>
      <c r="E36" s="73"/>
      <c r="F36" s="46">
        <f t="shared" ca="1" si="1"/>
        <v>123</v>
      </c>
      <c r="G36" s="58"/>
      <c r="H36" s="70"/>
      <c r="I36" s="58"/>
      <c r="J36" s="58"/>
      <c r="K36" s="69"/>
      <c r="L36" s="69"/>
      <c r="M36" s="58"/>
      <c r="N36" s="58"/>
      <c r="O36" s="81" t="str">
        <f t="shared" si="2"/>
        <v/>
      </c>
      <c r="P36" s="58"/>
      <c r="Q36" s="58"/>
      <c r="R36" s="84" t="str">
        <f>IF(O36="","",IF(O36&lt;='※入力禁止　保健所確認用'!$B$1,"解除","療養中"))</f>
        <v/>
      </c>
    </row>
    <row r="37" spans="1:18" ht="26.25" customHeight="1">
      <c r="A37" s="58">
        <v>33</v>
      </c>
      <c r="B37" s="48"/>
      <c r="C37" s="48"/>
      <c r="D37" s="72"/>
      <c r="E37" s="73"/>
      <c r="F37" s="46">
        <f t="shared" ca="1" si="1"/>
        <v>123</v>
      </c>
      <c r="G37" s="58"/>
      <c r="H37" s="70"/>
      <c r="I37" s="58"/>
      <c r="J37" s="58"/>
      <c r="K37" s="69"/>
      <c r="L37" s="69"/>
      <c r="M37" s="58"/>
      <c r="N37" s="58"/>
      <c r="O37" s="81" t="str">
        <f t="shared" si="2"/>
        <v/>
      </c>
      <c r="P37" s="58"/>
      <c r="Q37" s="58"/>
      <c r="R37" s="84" t="str">
        <f>IF(O37="","",IF(O37&lt;='※入力禁止　保健所確認用'!$B$1,"解除","療養中"))</f>
        <v/>
      </c>
    </row>
    <row r="38" spans="1:18" ht="26.25" customHeight="1">
      <c r="A38" s="58">
        <v>34</v>
      </c>
      <c r="B38" s="48"/>
      <c r="C38" s="48"/>
      <c r="D38" s="72"/>
      <c r="E38" s="60"/>
      <c r="F38" s="46">
        <f t="shared" ca="1" si="1"/>
        <v>123</v>
      </c>
      <c r="G38" s="58"/>
      <c r="H38" s="58"/>
      <c r="I38" s="48"/>
      <c r="J38" s="58"/>
      <c r="K38" s="69"/>
      <c r="L38" s="69"/>
      <c r="M38" s="58"/>
      <c r="N38" s="58"/>
      <c r="O38" s="81" t="str">
        <f t="shared" si="2"/>
        <v/>
      </c>
      <c r="P38" s="58"/>
      <c r="Q38" s="58"/>
      <c r="R38" s="84" t="str">
        <f>IF(O38="","",IF(O38&lt;='※入力禁止　保健所確認用'!$B$1,"解除","療養中"))</f>
        <v/>
      </c>
    </row>
    <row r="39" spans="1:18" ht="26.25" customHeight="1">
      <c r="A39" s="58">
        <v>35</v>
      </c>
      <c r="B39" s="48"/>
      <c r="C39" s="48"/>
      <c r="D39" s="58"/>
      <c r="E39" s="60"/>
      <c r="F39" s="46">
        <f t="shared" ca="1" si="1"/>
        <v>123</v>
      </c>
      <c r="G39" s="58"/>
      <c r="H39" s="70"/>
      <c r="I39" s="58"/>
      <c r="J39" s="58"/>
      <c r="K39" s="69"/>
      <c r="L39" s="69"/>
      <c r="M39" s="58"/>
      <c r="N39" s="58"/>
      <c r="O39" s="81" t="str">
        <f t="shared" si="2"/>
        <v/>
      </c>
      <c r="P39" s="58"/>
      <c r="Q39" s="58"/>
      <c r="R39" s="84" t="str">
        <f>IF(O39="","",IF(O39&lt;='※入力禁止　保健所確認用'!$B$1,"解除","療養中"))</f>
        <v/>
      </c>
    </row>
    <row r="40" spans="1:18" ht="26.25" customHeight="1">
      <c r="A40" s="58">
        <v>36</v>
      </c>
      <c r="B40" s="48"/>
      <c r="C40" s="48"/>
      <c r="D40" s="58"/>
      <c r="E40" s="60"/>
      <c r="F40" s="46">
        <f t="shared" ca="1" si="1"/>
        <v>123</v>
      </c>
      <c r="G40" s="58"/>
      <c r="H40" s="70"/>
      <c r="I40" s="58"/>
      <c r="J40" s="58"/>
      <c r="K40" s="69"/>
      <c r="L40" s="69"/>
      <c r="M40" s="58"/>
      <c r="N40" s="58"/>
      <c r="O40" s="81" t="str">
        <f t="shared" si="2"/>
        <v/>
      </c>
      <c r="P40" s="58"/>
      <c r="Q40" s="58"/>
      <c r="R40" s="84" t="str">
        <f>IF(O40="","",IF(O40&lt;='※入力禁止　保健所確認用'!$B$1,"解除","療養中"))</f>
        <v/>
      </c>
    </row>
    <row r="41" spans="1:18" ht="26.25" customHeight="1">
      <c r="A41" s="58">
        <v>37</v>
      </c>
      <c r="B41" s="48"/>
      <c r="C41" s="48"/>
      <c r="D41" s="58"/>
      <c r="E41" s="60"/>
      <c r="F41" s="46">
        <f t="shared" ca="1" si="1"/>
        <v>123</v>
      </c>
      <c r="G41" s="58"/>
      <c r="H41" s="70"/>
      <c r="I41" s="58"/>
      <c r="J41" s="58"/>
      <c r="K41" s="69"/>
      <c r="L41" s="69"/>
      <c r="M41" s="58"/>
      <c r="N41" s="58"/>
      <c r="O41" s="81" t="str">
        <f t="shared" si="2"/>
        <v/>
      </c>
      <c r="P41" s="58"/>
      <c r="Q41" s="58"/>
      <c r="R41" s="84" t="str">
        <f>IF(O41="","",IF(O41&lt;='※入力禁止　保健所確認用'!$B$1,"解除","療養中"))</f>
        <v/>
      </c>
    </row>
    <row r="42" spans="1:18" ht="26.25" customHeight="1">
      <c r="A42" s="58">
        <v>38</v>
      </c>
      <c r="B42" s="48"/>
      <c r="C42" s="48"/>
      <c r="D42" s="58"/>
      <c r="E42" s="60"/>
      <c r="F42" s="46">
        <f t="shared" ca="1" si="1"/>
        <v>123</v>
      </c>
      <c r="G42" s="58"/>
      <c r="H42" s="58"/>
      <c r="I42" s="58"/>
      <c r="J42" s="58"/>
      <c r="K42" s="69"/>
      <c r="L42" s="69"/>
      <c r="M42" s="58"/>
      <c r="N42" s="58"/>
      <c r="O42" s="81" t="str">
        <f t="shared" si="2"/>
        <v/>
      </c>
      <c r="P42" s="58"/>
      <c r="Q42" s="58"/>
      <c r="R42" s="84" t="str">
        <f>IF(O42="","",IF(O42&lt;='※入力禁止　保健所確認用'!$B$1,"解除","療養中"))</f>
        <v/>
      </c>
    </row>
    <row r="43" spans="1:18" ht="26.25" customHeight="1">
      <c r="A43" s="58">
        <v>39</v>
      </c>
      <c r="B43" s="48"/>
      <c r="C43" s="48"/>
      <c r="D43" s="58"/>
      <c r="E43" s="60"/>
      <c r="F43" s="46">
        <f t="shared" ca="1" si="1"/>
        <v>123</v>
      </c>
      <c r="G43" s="58"/>
      <c r="H43" s="58"/>
      <c r="I43" s="58"/>
      <c r="J43" s="58"/>
      <c r="K43" s="69"/>
      <c r="L43" s="69"/>
      <c r="M43" s="58"/>
      <c r="N43" s="58"/>
      <c r="O43" s="81" t="str">
        <f t="shared" si="2"/>
        <v/>
      </c>
      <c r="P43" s="58"/>
      <c r="Q43" s="58"/>
      <c r="R43" s="84" t="str">
        <f>IF(O43="","",IF(O43&lt;='※入力禁止　保健所確認用'!$B$1,"解除","療養中"))</f>
        <v/>
      </c>
    </row>
    <row r="44" spans="1:18" ht="26.25" customHeight="1">
      <c r="A44" s="58">
        <v>40</v>
      </c>
      <c r="B44" s="48"/>
      <c r="C44" s="48"/>
      <c r="D44" s="58"/>
      <c r="E44" s="60"/>
      <c r="F44" s="46">
        <f t="shared" ca="1" si="1"/>
        <v>123</v>
      </c>
      <c r="G44" s="58"/>
      <c r="H44" s="58"/>
      <c r="I44" s="58"/>
      <c r="J44" s="58"/>
      <c r="K44" s="69"/>
      <c r="L44" s="69"/>
      <c r="M44" s="58"/>
      <c r="N44" s="58"/>
      <c r="O44" s="81" t="str">
        <f t="shared" si="2"/>
        <v/>
      </c>
      <c r="P44" s="58"/>
      <c r="Q44" s="58"/>
      <c r="R44" s="84" t="str">
        <f>IF(O44="","",IF(O44&lt;='※入力禁止　保健所確認用'!$B$1,"解除","療養中"))</f>
        <v/>
      </c>
    </row>
    <row r="45" spans="1:18" ht="26.25" customHeight="1">
      <c r="A45" s="58">
        <v>41</v>
      </c>
      <c r="B45" s="48"/>
      <c r="C45" s="48"/>
      <c r="D45" s="58"/>
      <c r="E45" s="60"/>
      <c r="F45" s="46">
        <f t="shared" ca="1" si="1"/>
        <v>123</v>
      </c>
      <c r="G45" s="58"/>
      <c r="H45" s="58"/>
      <c r="I45" s="58"/>
      <c r="J45" s="58"/>
      <c r="K45" s="69"/>
      <c r="L45" s="69"/>
      <c r="M45" s="58"/>
      <c r="N45" s="58"/>
      <c r="O45" s="81" t="str">
        <f t="shared" si="2"/>
        <v/>
      </c>
      <c r="P45" s="58"/>
      <c r="Q45" s="58"/>
      <c r="R45" s="84" t="str">
        <f>IF(O45="","",IF(O45&lt;='※入力禁止　保健所確認用'!$B$1,"解除","療養中"))</f>
        <v/>
      </c>
    </row>
    <row r="46" spans="1:18" ht="26.25" customHeight="1">
      <c r="A46" s="58">
        <v>42</v>
      </c>
      <c r="B46" s="48"/>
      <c r="C46" s="48"/>
      <c r="D46" s="58"/>
      <c r="E46" s="60"/>
      <c r="F46" s="46">
        <f t="shared" ca="1" si="1"/>
        <v>123</v>
      </c>
      <c r="G46" s="58"/>
      <c r="H46" s="58"/>
      <c r="I46" s="58"/>
      <c r="J46" s="58"/>
      <c r="K46" s="69"/>
      <c r="L46" s="69"/>
      <c r="M46" s="58"/>
      <c r="N46" s="58"/>
      <c r="O46" s="81" t="str">
        <f t="shared" si="2"/>
        <v/>
      </c>
      <c r="P46" s="58"/>
      <c r="Q46" s="58"/>
      <c r="R46" s="84" t="str">
        <f>IF(O46="","",IF(O46&lt;='※入力禁止　保健所確認用'!$B$1,"解除","療養中"))</f>
        <v/>
      </c>
    </row>
    <row r="47" spans="1:18" ht="26.25" customHeight="1">
      <c r="A47" s="58">
        <v>43</v>
      </c>
      <c r="B47" s="48"/>
      <c r="C47" s="48"/>
      <c r="D47" s="58"/>
      <c r="E47" s="60"/>
      <c r="F47" s="46">
        <f t="shared" ca="1" si="1"/>
        <v>123</v>
      </c>
      <c r="G47" s="58"/>
      <c r="H47" s="58"/>
      <c r="I47" s="58"/>
      <c r="J47" s="58"/>
      <c r="K47" s="69"/>
      <c r="L47" s="69"/>
      <c r="M47" s="58"/>
      <c r="N47" s="58"/>
      <c r="O47" s="81" t="str">
        <f t="shared" si="2"/>
        <v/>
      </c>
      <c r="P47" s="58"/>
      <c r="Q47" s="58"/>
      <c r="R47" s="84" t="str">
        <f>IF(O47="","",IF(O47&lt;='※入力禁止　保健所確認用'!$B$1,"解除","療養中"))</f>
        <v/>
      </c>
    </row>
    <row r="48" spans="1:18" ht="26.25" customHeight="1">
      <c r="A48" s="58">
        <v>44</v>
      </c>
      <c r="B48" s="48"/>
      <c r="C48" s="48"/>
      <c r="D48" s="58"/>
      <c r="E48" s="60"/>
      <c r="F48" s="46">
        <f t="shared" ca="1" si="1"/>
        <v>123</v>
      </c>
      <c r="G48" s="58"/>
      <c r="H48" s="58"/>
      <c r="I48" s="58"/>
      <c r="J48" s="58"/>
      <c r="K48" s="69"/>
      <c r="L48" s="69"/>
      <c r="M48" s="58"/>
      <c r="N48" s="58"/>
      <c r="O48" s="81" t="str">
        <f t="shared" si="2"/>
        <v/>
      </c>
      <c r="P48" s="58"/>
      <c r="Q48" s="58"/>
      <c r="R48" s="84" t="str">
        <f>IF(O48="","",IF(O48&lt;='※入力禁止　保健所確認用'!$B$1,"解除","療養中"))</f>
        <v/>
      </c>
    </row>
    <row r="49" spans="1:18" ht="26.25" customHeight="1">
      <c r="A49" s="58">
        <v>45</v>
      </c>
      <c r="B49" s="48"/>
      <c r="C49" s="48"/>
      <c r="D49" s="58"/>
      <c r="E49" s="60"/>
      <c r="F49" s="46">
        <f t="shared" ca="1" si="1"/>
        <v>123</v>
      </c>
      <c r="G49" s="58"/>
      <c r="H49" s="58"/>
      <c r="I49" s="58"/>
      <c r="J49" s="58"/>
      <c r="K49" s="69"/>
      <c r="L49" s="69"/>
      <c r="M49" s="58"/>
      <c r="N49" s="58"/>
      <c r="O49" s="81" t="str">
        <f t="shared" si="2"/>
        <v/>
      </c>
      <c r="P49" s="58"/>
      <c r="Q49" s="58"/>
      <c r="R49" s="84" t="str">
        <f>IF(O49="","",IF(O49&lt;='※入力禁止　保健所確認用'!$B$1,"解除","療養中"))</f>
        <v/>
      </c>
    </row>
    <row r="50" spans="1:18" ht="26.25" customHeight="1">
      <c r="A50" s="58">
        <v>46</v>
      </c>
      <c r="B50" s="48"/>
      <c r="C50" s="48"/>
      <c r="D50" s="58"/>
      <c r="E50" s="60"/>
      <c r="F50" s="46">
        <f t="shared" ca="1" si="1"/>
        <v>123</v>
      </c>
      <c r="G50" s="58"/>
      <c r="H50" s="58"/>
      <c r="I50" s="58"/>
      <c r="J50" s="58"/>
      <c r="K50" s="69"/>
      <c r="L50" s="69"/>
      <c r="M50" s="58"/>
      <c r="N50" s="58"/>
      <c r="O50" s="81" t="str">
        <f t="shared" si="2"/>
        <v/>
      </c>
      <c r="P50" s="58"/>
      <c r="Q50" s="58"/>
      <c r="R50" s="84" t="str">
        <f>IF(O50="","",IF(O50&lt;='※入力禁止　保健所確認用'!$B$1,"解除","療養中"))</f>
        <v/>
      </c>
    </row>
    <row r="51" spans="1:18" ht="26.25" customHeight="1">
      <c r="A51" s="58">
        <v>47</v>
      </c>
      <c r="B51" s="48"/>
      <c r="C51" s="48"/>
      <c r="D51" s="58"/>
      <c r="E51" s="60"/>
      <c r="F51" s="46">
        <f t="shared" ca="1" si="1"/>
        <v>123</v>
      </c>
      <c r="G51" s="58"/>
      <c r="H51" s="58"/>
      <c r="I51" s="58"/>
      <c r="J51" s="58"/>
      <c r="K51" s="69"/>
      <c r="L51" s="69"/>
      <c r="M51" s="58"/>
      <c r="N51" s="58"/>
      <c r="O51" s="81" t="str">
        <f t="shared" si="2"/>
        <v/>
      </c>
      <c r="P51" s="58"/>
      <c r="Q51" s="58"/>
      <c r="R51" s="84" t="str">
        <f>IF(O51="","",IF(O51&lt;='※入力禁止　保健所確認用'!$B$1,"解除","療養中"))</f>
        <v/>
      </c>
    </row>
    <row r="52" spans="1:18" ht="26.25" customHeight="1">
      <c r="A52" s="58">
        <v>48</v>
      </c>
      <c r="B52" s="48"/>
      <c r="C52" s="48"/>
      <c r="D52" s="58"/>
      <c r="E52" s="60"/>
      <c r="F52" s="46">
        <f t="shared" ca="1" si="1"/>
        <v>123</v>
      </c>
      <c r="G52" s="58"/>
      <c r="H52" s="58"/>
      <c r="I52" s="58"/>
      <c r="J52" s="58"/>
      <c r="K52" s="69"/>
      <c r="L52" s="69"/>
      <c r="M52" s="58"/>
      <c r="N52" s="58"/>
      <c r="O52" s="81" t="str">
        <f t="shared" si="2"/>
        <v/>
      </c>
      <c r="P52" s="58"/>
      <c r="Q52" s="58"/>
      <c r="R52" s="84" t="str">
        <f>IF(O52="","",IF(O52&lt;='※入力禁止　保健所確認用'!$B$1,"解除","療養中"))</f>
        <v/>
      </c>
    </row>
    <row r="53" spans="1:18" ht="26.25" customHeight="1">
      <c r="A53" s="58">
        <v>49</v>
      </c>
      <c r="B53" s="48"/>
      <c r="C53" s="48"/>
      <c r="D53" s="58"/>
      <c r="E53" s="60"/>
      <c r="F53" s="46">
        <f t="shared" ca="1" si="1"/>
        <v>123</v>
      </c>
      <c r="G53" s="58"/>
      <c r="H53" s="58"/>
      <c r="I53" s="58"/>
      <c r="J53" s="58"/>
      <c r="K53" s="69"/>
      <c r="L53" s="69"/>
      <c r="M53" s="58"/>
      <c r="N53" s="58"/>
      <c r="O53" s="81" t="str">
        <f t="shared" si="2"/>
        <v/>
      </c>
      <c r="P53" s="58"/>
      <c r="Q53" s="58"/>
      <c r="R53" s="84" t="str">
        <f>IF(O53="","",IF(O53&lt;='※入力禁止　保健所確認用'!$B$1,"解除","療養中"))</f>
        <v/>
      </c>
    </row>
    <row r="54" spans="1:18" ht="26.25" customHeight="1">
      <c r="A54" s="58">
        <v>50</v>
      </c>
      <c r="B54" s="48"/>
      <c r="C54" s="48"/>
      <c r="D54" s="58"/>
      <c r="E54" s="60"/>
      <c r="F54" s="46">
        <f t="shared" ca="1" si="1"/>
        <v>123</v>
      </c>
      <c r="G54" s="58"/>
      <c r="H54" s="58"/>
      <c r="I54" s="58"/>
      <c r="J54" s="58"/>
      <c r="K54" s="69"/>
      <c r="L54" s="69"/>
      <c r="M54" s="58"/>
      <c r="N54" s="58"/>
      <c r="O54" s="81" t="str">
        <f t="shared" si="2"/>
        <v/>
      </c>
      <c r="P54" s="58"/>
      <c r="Q54" s="58"/>
      <c r="R54" s="84" t="str">
        <f>IF(O54="","",IF(O54&lt;='※入力禁止　保健所確認用'!$B$1,"解除","療養中"))</f>
        <v/>
      </c>
    </row>
    <row r="55" spans="1:18" ht="16.5" customHeight="1">
      <c r="E55" s="75"/>
      <c r="F55" s="78"/>
      <c r="O55" s="82"/>
      <c r="R55" s="84" t="str">
        <f>IF(O55="","",IF(O55&lt;='※入力禁止　保健所確認用'!$B$1,"解除","療養中"))</f>
        <v/>
      </c>
    </row>
    <row r="56" spans="1:18" ht="16.5" customHeight="1">
      <c r="E56" s="75"/>
      <c r="F56" s="78"/>
      <c r="O56" s="82"/>
      <c r="R56" s="84" t="str">
        <f>IF(O56="","",IF(O56&lt;='※入力禁止　保健所確認用'!$B$1,"解除","療養中"))</f>
        <v/>
      </c>
    </row>
    <row r="57" spans="1:18" ht="16.5" customHeight="1">
      <c r="E57" s="76"/>
      <c r="F57" s="79"/>
      <c r="O57" s="82"/>
      <c r="R57" s="84" t="str">
        <f>IF(O57="","",IF(O57&lt;='※入力禁止　保健所確認用'!$B$1,"解除","療養中"))</f>
        <v/>
      </c>
    </row>
    <row r="58" spans="1:18" ht="16.5" customHeight="1">
      <c r="E58" s="75"/>
      <c r="F58" s="78"/>
      <c r="O58" s="82"/>
      <c r="R58" s="84" t="str">
        <f>IF(O58="","",IF(O58&lt;='※入力禁止　保健所確認用'!$B$1,"解除","療養中"))</f>
        <v/>
      </c>
    </row>
    <row r="59" spans="1:18" ht="16.5" customHeight="1">
      <c r="E59" s="75"/>
      <c r="F59" s="78"/>
      <c r="O59" s="82"/>
      <c r="R59" s="84" t="str">
        <f>IF(O59="","",IF(O59&lt;='※入力禁止　保健所確認用'!$B$1,"解除","療養中"))</f>
        <v/>
      </c>
    </row>
    <row r="60" spans="1:18" ht="16.5" customHeight="1">
      <c r="E60" s="75"/>
      <c r="F60" s="78"/>
      <c r="O60" s="82"/>
      <c r="R60" s="84" t="str">
        <f>IF(O60="","",IF(O60&lt;='※入力禁止　保健所確認用'!$B$1,"解除","療養中"))</f>
        <v/>
      </c>
    </row>
    <row r="61" spans="1:18" ht="16.5" customHeight="1">
      <c r="E61" s="75"/>
      <c r="F61" s="78"/>
      <c r="O61" s="82"/>
      <c r="R61" s="84" t="str">
        <f>IF(O61="","",IF(O61&lt;='※入力禁止　保健所確認用'!$B$1,"解除","療養中"))</f>
        <v/>
      </c>
    </row>
    <row r="62" spans="1:18" ht="16.5" customHeight="1">
      <c r="E62" s="75"/>
      <c r="F62" s="78"/>
      <c r="O62" s="82"/>
      <c r="R62" s="84" t="str">
        <f>IF(O62="","",IF(O62&lt;='※入力禁止　保健所確認用'!$B$1,"解除","療養中"))</f>
        <v/>
      </c>
    </row>
    <row r="63" spans="1:18" ht="16.5" customHeight="1">
      <c r="E63" s="75"/>
      <c r="F63" s="78"/>
      <c r="O63" s="82"/>
      <c r="R63" s="84" t="str">
        <f>IF(O63="","",IF(O63&lt;='※入力禁止　保健所確認用'!$B$1,"解除","療養中"))</f>
        <v/>
      </c>
    </row>
    <row r="64" spans="1:18" ht="16.5" customHeight="1">
      <c r="E64" s="75"/>
      <c r="F64" s="78"/>
      <c r="O64" s="82"/>
      <c r="R64" s="84" t="str">
        <f>IF(O64="","",IF(O64&lt;='※入力禁止　保健所確認用'!$B$1,"解除","療養中"))</f>
        <v/>
      </c>
    </row>
    <row r="65" spans="5:18" ht="16.5" customHeight="1">
      <c r="E65" s="75"/>
      <c r="F65" s="78"/>
      <c r="O65" s="82"/>
      <c r="R65" s="84" t="str">
        <f>IF(O65="","",IF(O65&lt;='※入力禁止　保健所確認用'!$B$1,"解除","療養中"))</f>
        <v/>
      </c>
    </row>
    <row r="66" spans="5:18" ht="16.5" customHeight="1">
      <c r="E66" s="75"/>
      <c r="F66" s="78"/>
      <c r="O66" s="82"/>
      <c r="R66" s="84" t="str">
        <f>IF(O66="","",IF(O66&lt;='※入力禁止　保健所確認用'!$B$1,"解除","療養中"))</f>
        <v/>
      </c>
    </row>
    <row r="67" spans="5:18" ht="16.5" customHeight="1">
      <c r="E67" s="75"/>
      <c r="F67" s="78"/>
      <c r="O67" s="82"/>
      <c r="R67" s="84" t="str">
        <f>IF(O67="","",IF(O67&lt;='※入力禁止　保健所確認用'!$B$1,"解除","療養中"))</f>
        <v/>
      </c>
    </row>
    <row r="68" spans="5:18" ht="16.5" customHeight="1">
      <c r="E68" s="75"/>
      <c r="F68" s="78"/>
      <c r="O68" s="82"/>
      <c r="R68" s="84" t="str">
        <f>IF(O68="","",IF(O68&lt;='※入力禁止　保健所確認用'!$B$1,"解除","療養中"))</f>
        <v/>
      </c>
    </row>
    <row r="69" spans="5:18" ht="16.5" customHeight="1">
      <c r="E69" s="75"/>
      <c r="F69" s="78"/>
      <c r="O69" s="82"/>
      <c r="R69" s="84" t="str">
        <f>IF(O69="","",IF(O69&lt;='※入力禁止　保健所確認用'!$B$1,"解除","療養中"))</f>
        <v/>
      </c>
    </row>
    <row r="70" spans="5:18" ht="16.5" customHeight="1">
      <c r="E70" s="75"/>
      <c r="F70" s="78"/>
      <c r="O70" s="82"/>
      <c r="R70" s="84" t="str">
        <f>IF(O70="","",IF(O70&lt;='※入力禁止　保健所確認用'!$B$1,"解除","療養中"))</f>
        <v/>
      </c>
    </row>
    <row r="71" spans="5:18" ht="16.5" customHeight="1">
      <c r="E71" s="75"/>
      <c r="F71" s="78"/>
      <c r="O71" s="82"/>
      <c r="R71" s="84" t="str">
        <f>IF(O71="","",IF(O71&lt;='※入力禁止　保健所確認用'!$B$1,"解除","療養中"))</f>
        <v/>
      </c>
    </row>
    <row r="72" spans="5:18" ht="16.5" customHeight="1">
      <c r="E72" s="75"/>
      <c r="F72" s="78"/>
      <c r="O72" s="82"/>
      <c r="R72" s="84" t="str">
        <f>IF(O72="","",IF(O72&lt;='※入力禁止　保健所確認用'!$B$1,"解除","療養中"))</f>
        <v/>
      </c>
    </row>
    <row r="73" spans="5:18" ht="16.5" customHeight="1">
      <c r="E73" s="77"/>
      <c r="F73" s="80"/>
      <c r="O73" s="82"/>
      <c r="R73" s="84" t="str">
        <f>IF(O73="","",IF(O73&lt;='※入力禁止　保健所確認用'!$B$1,"解除","療養中"))</f>
        <v/>
      </c>
    </row>
    <row r="74" spans="5:18" ht="16.5" customHeight="1">
      <c r="E74" s="75"/>
      <c r="F74" s="78"/>
      <c r="O74" s="82"/>
      <c r="R74" s="84" t="str">
        <f>IF(O74="","",IF(O74&lt;='※入力禁止　保健所確認用'!$B$1,"解除","療養中"))</f>
        <v/>
      </c>
    </row>
    <row r="75" spans="5:18" ht="16.5" customHeight="1">
      <c r="E75" s="75"/>
      <c r="F75" s="78"/>
      <c r="O75" s="82"/>
      <c r="R75" s="84" t="str">
        <f>IF(O75="","",IF(O75&lt;='※入力禁止　保健所確認用'!$B$1,"解除","療養中"))</f>
        <v/>
      </c>
    </row>
    <row r="76" spans="5:18" ht="16.5" customHeight="1">
      <c r="E76" s="75"/>
      <c r="F76" s="78"/>
      <c r="O76" s="82"/>
      <c r="R76" s="84" t="str">
        <f>IF(O76="","",IF(O76&lt;='※入力禁止　保健所確認用'!$B$1,"解除","療養中"))</f>
        <v/>
      </c>
    </row>
    <row r="77" spans="5:18" ht="16.5" customHeight="1">
      <c r="E77" s="75"/>
      <c r="F77" s="78"/>
      <c r="O77" s="82"/>
      <c r="R77" s="84" t="str">
        <f>IF(O77="","",IF(O77&lt;='※入力禁止　保健所確認用'!$B$1,"解除","療養中"))</f>
        <v/>
      </c>
    </row>
    <row r="78" spans="5:18" ht="16.5" customHeight="1">
      <c r="E78" s="75"/>
      <c r="F78" s="78"/>
      <c r="O78" s="82"/>
      <c r="R78" s="84" t="str">
        <f>IF(O78="","",IF(O78&lt;='※入力禁止　保健所確認用'!$B$1,"解除","療養中"))</f>
        <v/>
      </c>
    </row>
    <row r="79" spans="5:18" ht="16.5" customHeight="1">
      <c r="E79" s="75"/>
      <c r="F79" s="78"/>
      <c r="O79" s="82"/>
      <c r="R79" s="84" t="str">
        <f>IF(O79="","",IF(O79&lt;='※入力禁止　保健所確認用'!$B$1,"解除","療養中"))</f>
        <v/>
      </c>
    </row>
    <row r="80" spans="5:18" ht="16.5" customHeight="1">
      <c r="E80" s="75"/>
      <c r="F80" s="78"/>
      <c r="O80" s="82"/>
      <c r="R80" s="84" t="str">
        <f>IF(O80="","",IF(O80&lt;='※入力禁止　保健所確認用'!$B$1,"解除","療養中"))</f>
        <v/>
      </c>
    </row>
    <row r="81" spans="2:18" ht="16.5" customHeight="1">
      <c r="E81" s="75"/>
      <c r="F81" s="78"/>
      <c r="O81" s="82"/>
      <c r="R81" s="84" t="str">
        <f>IF(O81="","",IF(O81&lt;='※入力禁止　保健所確認用'!$B$1,"解除","療養中"))</f>
        <v/>
      </c>
    </row>
    <row r="82" spans="2:18" ht="16.5" customHeight="1">
      <c r="E82" s="75"/>
      <c r="F82" s="78"/>
      <c r="O82" s="82"/>
      <c r="R82" s="84" t="str">
        <f>IF(O82="","",IF(O82&lt;='※入力禁止　保健所確認用'!$B$1,"解除","療養中"))</f>
        <v/>
      </c>
    </row>
    <row r="83" spans="2:18" ht="16.5" customHeight="1">
      <c r="E83" s="75"/>
      <c r="F83" s="78"/>
      <c r="O83" s="82"/>
      <c r="R83" s="84" t="str">
        <f>IF(O83="","",IF(O83&lt;='※入力禁止　保健所確認用'!$B$1,"解除","療養中"))</f>
        <v/>
      </c>
    </row>
    <row r="84" spans="2:18" ht="16.5" customHeight="1">
      <c r="E84" s="75"/>
      <c r="F84" s="78"/>
      <c r="O84" s="82"/>
      <c r="R84" s="84" t="str">
        <f>IF(O84="","",IF(O84&lt;='※入力禁止　保健所確認用'!$B$1,"解除","療養中"))</f>
        <v/>
      </c>
    </row>
    <row r="85" spans="2:18" ht="16.5" customHeight="1">
      <c r="E85" s="75"/>
      <c r="F85" s="78"/>
      <c r="O85" s="82"/>
      <c r="R85" s="84" t="str">
        <f>IF(O85="","",IF(O85&lt;='※入力禁止　保健所確認用'!$B$1,"解除","療養中"))</f>
        <v/>
      </c>
    </row>
    <row r="86" spans="2:18" ht="16.5" customHeight="1">
      <c r="E86" s="75"/>
      <c r="F86" s="78"/>
      <c r="O86" s="82"/>
      <c r="R86" s="84" t="str">
        <f>IF(O86="","",IF(O86&lt;='※入力禁止　保健所確認用'!$B$1,"解除","療養中"))</f>
        <v/>
      </c>
    </row>
    <row r="87" spans="2:18" ht="16.5" customHeight="1">
      <c r="E87" s="75"/>
      <c r="F87" s="78"/>
      <c r="O87" s="82"/>
      <c r="R87" s="84" t="str">
        <f>IF(O87="","",IF(O87&lt;='※入力禁止　保健所確認用'!$B$1,"解除","療養中"))</f>
        <v/>
      </c>
    </row>
    <row r="88" spans="2:18" ht="16.5" customHeight="1">
      <c r="E88" s="75"/>
      <c r="F88" s="78"/>
      <c r="O88" s="82"/>
      <c r="R88" s="84" t="str">
        <f>IF(O88="","",IF(O88&lt;='※入力禁止　保健所確認用'!$B$1,"解除","療養中"))</f>
        <v/>
      </c>
    </row>
    <row r="89" spans="2:18" ht="16.5" customHeight="1">
      <c r="E89" s="75"/>
      <c r="F89" s="78"/>
      <c r="O89" s="82"/>
      <c r="R89" s="84" t="str">
        <f>IF(O89="","",IF(O89&lt;='※入力禁止　保健所確認用'!$B$1,"解除","療養中"))</f>
        <v/>
      </c>
    </row>
    <row r="90" spans="2:18" ht="16.5" customHeight="1">
      <c r="E90" s="75"/>
      <c r="F90" s="78"/>
      <c r="O90" s="82"/>
      <c r="R90" s="84" t="str">
        <f>IF(O90="","",IF(O90&lt;='※入力禁止　保健所確認用'!$B$1,"解除","療養中"))</f>
        <v/>
      </c>
    </row>
    <row r="91" spans="2:18" ht="16.5" customHeight="1">
      <c r="E91" s="75"/>
      <c r="F91" s="78"/>
      <c r="O91" s="82"/>
      <c r="R91" s="84" t="str">
        <f>IF(O91="","",IF(O91&lt;='※入力禁止　保健所確認用'!$B$1,"解除","療養中"))</f>
        <v/>
      </c>
    </row>
    <row r="92" spans="2:18" ht="16.5" customHeight="1">
      <c r="E92" s="76"/>
      <c r="F92" s="79"/>
      <c r="O92" s="82"/>
      <c r="R92" s="84" t="str">
        <f>IF(O92="","",IF(O92&lt;='※入力禁止　保健所確認用'!$B$1,"解除","療養中"))</f>
        <v/>
      </c>
    </row>
    <row r="93" spans="2:18" ht="16.5" customHeight="1">
      <c r="E93" s="75"/>
      <c r="F93" s="78"/>
      <c r="O93" s="82"/>
      <c r="R93" s="84" t="str">
        <f>IF(O93="","",IF(O93&lt;='※入力禁止　保健所確認用'!$B$1,"解除","療養中"))</f>
        <v/>
      </c>
    </row>
    <row r="94" spans="2:18" ht="16.5" customHeight="1">
      <c r="E94" s="75"/>
      <c r="F94" s="78"/>
      <c r="O94" s="82"/>
      <c r="R94" s="84" t="str">
        <f>IF(O94="","",IF(O94&lt;='※入力禁止　保健所確認用'!$B$1,"解除","療養中"))</f>
        <v/>
      </c>
    </row>
    <row r="95" spans="2:18" ht="15.75" customHeight="1">
      <c r="E95" s="75"/>
      <c r="F95" s="78"/>
      <c r="O95" s="82"/>
      <c r="R95" s="84" t="str">
        <f>IF(O95="","",IF(O95&lt;='※入力禁止　保健所確認用'!$B$1,"解除","療養中"))</f>
        <v/>
      </c>
    </row>
    <row r="96" spans="2:18" s="49" customFormat="1" ht="15.75" customHeight="1">
      <c r="B96" s="50"/>
      <c r="C96" s="50"/>
      <c r="E96" s="75"/>
      <c r="F96" s="78"/>
      <c r="O96" s="82"/>
      <c r="R96" s="84" t="str">
        <f>IF(O96="","",IF(O96&lt;='※入力禁止　保健所確認用'!$B$1,"解除","療養中"))</f>
        <v/>
      </c>
    </row>
    <row r="97" spans="2:18" s="49" customFormat="1" ht="16.5" customHeight="1">
      <c r="B97" s="50"/>
      <c r="C97" s="50"/>
      <c r="E97" s="75"/>
      <c r="F97" s="78"/>
      <c r="O97" s="82"/>
      <c r="R97" s="84" t="str">
        <f>IF(O97="","",IF(O97&lt;='※入力禁止　保健所確認用'!$B$1,"解除","療養中"))</f>
        <v/>
      </c>
    </row>
    <row r="98" spans="2:18" s="49" customFormat="1" ht="16.5" customHeight="1">
      <c r="B98" s="50"/>
      <c r="C98" s="50"/>
      <c r="E98" s="75"/>
      <c r="F98" s="78"/>
      <c r="O98" s="82"/>
      <c r="R98" s="84" t="str">
        <f>IF(O98="","",IF(O98&lt;='※入力禁止　保健所確認用'!$B$1,"解除","療養中"))</f>
        <v/>
      </c>
    </row>
    <row r="99" spans="2:18" s="49" customFormat="1" ht="16.5" customHeight="1">
      <c r="B99" s="50"/>
      <c r="C99" s="50"/>
      <c r="E99" s="75"/>
      <c r="F99" s="78"/>
      <c r="O99" s="82"/>
      <c r="R99" s="84" t="str">
        <f>IF(O99="","",IF(O99&lt;='※入力禁止　保健所確認用'!$B$1,"解除","療養中"))</f>
        <v/>
      </c>
    </row>
    <row r="100" spans="2:18" s="49" customFormat="1" ht="16.5" customHeight="1">
      <c r="B100" s="50"/>
      <c r="C100" s="50"/>
      <c r="E100" s="75"/>
      <c r="F100" s="78"/>
      <c r="O100" s="82"/>
      <c r="R100" s="84" t="str">
        <f>IF(O100="","",IF(O100&lt;='※入力禁止　保健所確認用'!$B$1,"解除","療養中"))</f>
        <v/>
      </c>
    </row>
    <row r="101" spans="2:18" s="49" customFormat="1" ht="16.5" customHeight="1">
      <c r="B101" s="50"/>
      <c r="C101" s="50"/>
      <c r="E101" s="75"/>
      <c r="F101" s="78"/>
      <c r="O101" s="82"/>
      <c r="R101" s="84" t="str">
        <f>IF(O101="","",IF(O101&lt;='※入力禁止　保健所確認用'!$B$1,"解除","療養中"))</f>
        <v/>
      </c>
    </row>
    <row r="102" spans="2:18" s="49" customFormat="1" ht="16.5" customHeight="1">
      <c r="B102" s="50"/>
      <c r="C102" s="50"/>
      <c r="E102" s="75"/>
      <c r="F102" s="78"/>
      <c r="O102" s="82"/>
      <c r="R102" s="84" t="str">
        <f>IF(O102="","",IF(O102&lt;='※入力禁止　保健所確認用'!$B$1,"解除","療養中"))</f>
        <v/>
      </c>
    </row>
    <row r="103" spans="2:18" s="49" customFormat="1" ht="16.5" customHeight="1">
      <c r="B103" s="50"/>
      <c r="C103" s="50"/>
      <c r="E103" s="75"/>
      <c r="F103" s="78"/>
      <c r="O103" s="82"/>
      <c r="R103" s="84" t="str">
        <f>IF(O103="","",IF(O103&lt;='※入力禁止　保健所確認用'!$B$1,"解除","療養中"))</f>
        <v/>
      </c>
    </row>
    <row r="104" spans="2:18" s="49" customFormat="1" ht="16.5" customHeight="1">
      <c r="B104" s="50"/>
      <c r="C104" s="50"/>
      <c r="E104" s="75"/>
      <c r="F104" s="78"/>
      <c r="O104" s="82"/>
      <c r="R104" s="84" t="str">
        <f>IF(O104="","",IF(O104&lt;='※入力禁止　保健所確認用'!$B$1,"解除","療養中"))</f>
        <v/>
      </c>
    </row>
    <row r="105" spans="2:18" s="49" customFormat="1">
      <c r="B105" s="50"/>
      <c r="C105" s="50"/>
      <c r="E105" s="75"/>
      <c r="F105" s="78"/>
      <c r="O105" s="82"/>
      <c r="R105" s="84" t="str">
        <f>IF(O105="","",IF(O105&lt;='※入力禁止　保健所確認用'!$B$1,"解除","療養中"))</f>
        <v/>
      </c>
    </row>
    <row r="106" spans="2:18" s="49" customFormat="1">
      <c r="B106" s="50"/>
      <c r="C106" s="50"/>
      <c r="E106" s="75"/>
      <c r="F106" s="78"/>
      <c r="O106" s="82"/>
      <c r="R106" s="84" t="str">
        <f>IF(O106="","",IF(O106&lt;='※入力禁止　保健所確認用'!$B$1,"解除","療養中"))</f>
        <v/>
      </c>
    </row>
    <row r="107" spans="2:18" s="49" customFormat="1">
      <c r="B107" s="50"/>
      <c r="C107" s="50"/>
      <c r="E107" s="75"/>
      <c r="F107" s="78"/>
      <c r="O107" s="82"/>
      <c r="R107" s="84" t="str">
        <f>IF(O107="","",IF(O107&lt;='※入力禁止　保健所確認用'!$B$1,"解除","療養中"))</f>
        <v/>
      </c>
    </row>
    <row r="108" spans="2:18" s="49" customFormat="1">
      <c r="B108" s="50"/>
      <c r="C108" s="50"/>
      <c r="E108" s="75"/>
      <c r="F108" s="78"/>
      <c r="O108" s="82"/>
      <c r="R108" s="84" t="str">
        <f>IF(O108="","",IF(O108&lt;='※入力禁止　保健所確認用'!$B$1,"解除","療養中"))</f>
        <v/>
      </c>
    </row>
    <row r="109" spans="2:18" s="49" customFormat="1">
      <c r="B109" s="50"/>
      <c r="C109" s="50"/>
      <c r="E109" s="75"/>
      <c r="F109" s="78"/>
      <c r="O109" s="82"/>
      <c r="R109" s="84" t="str">
        <f>IF(O109="","",IF(O109&lt;='※入力禁止　保健所確認用'!$B$1,"解除","療養中"))</f>
        <v/>
      </c>
    </row>
    <row r="110" spans="2:18" s="49" customFormat="1">
      <c r="B110" s="50"/>
      <c r="C110" s="50"/>
      <c r="E110" s="75"/>
      <c r="F110" s="78"/>
      <c r="O110" s="82"/>
      <c r="R110" s="84" t="str">
        <f>IF(O110="","",IF(O110&lt;='※入力禁止　保健所確認用'!$B$1,"解除","療養中"))</f>
        <v/>
      </c>
    </row>
    <row r="111" spans="2:18" s="49" customFormat="1">
      <c r="B111" s="50"/>
      <c r="C111" s="50"/>
      <c r="E111" s="75"/>
      <c r="F111" s="78"/>
      <c r="O111" s="82"/>
      <c r="R111" s="84" t="str">
        <f>IF(O111="","",IF(O111&lt;='※入力禁止　保健所確認用'!$B$1,"解除","療養中"))</f>
        <v/>
      </c>
    </row>
    <row r="112" spans="2:18" s="49" customFormat="1">
      <c r="B112" s="50"/>
      <c r="C112" s="50"/>
      <c r="E112" s="75"/>
      <c r="F112" s="78"/>
      <c r="O112" s="82"/>
      <c r="R112" s="84" t="str">
        <f>IF(O112="","",IF(O112&lt;='※入力禁止　保健所確認用'!$B$1,"解除","療養中"))</f>
        <v/>
      </c>
    </row>
    <row r="113" spans="2:18" s="49" customFormat="1">
      <c r="B113" s="50"/>
      <c r="C113" s="50"/>
      <c r="E113" s="75"/>
      <c r="F113" s="78"/>
      <c r="O113" s="82"/>
      <c r="R113" s="84" t="str">
        <f>IF(O113="","",IF(O113&lt;='※入力禁止　保健所確認用'!$B$1,"解除","療養中"))</f>
        <v/>
      </c>
    </row>
    <row r="114" spans="2:18" s="49" customFormat="1">
      <c r="B114" s="50"/>
      <c r="C114" s="50"/>
      <c r="E114" s="75"/>
      <c r="F114" s="78"/>
      <c r="O114" s="82"/>
      <c r="R114" s="84" t="str">
        <f>IF(O114="","",IF(O114&lt;='※入力禁止　保健所確認用'!$B$1,"解除","療養中"))</f>
        <v/>
      </c>
    </row>
    <row r="115" spans="2:18" s="49" customFormat="1">
      <c r="B115" s="50"/>
      <c r="C115" s="50"/>
      <c r="E115" s="75"/>
      <c r="F115" s="78"/>
      <c r="O115" s="82"/>
      <c r="R115" s="84" t="str">
        <f>IF(O115="","",IF(O115&lt;='※入力禁止　保健所確認用'!$B$1,"解除","療養中"))</f>
        <v/>
      </c>
    </row>
    <row r="116" spans="2:18" s="49" customFormat="1">
      <c r="B116" s="50"/>
      <c r="C116" s="50"/>
      <c r="E116" s="75"/>
      <c r="F116" s="78"/>
      <c r="O116" s="82"/>
      <c r="R116" s="84" t="str">
        <f>IF(O116="","",IF(O116&lt;='※入力禁止　保健所確認用'!$B$1,"解除","療養中"))</f>
        <v/>
      </c>
    </row>
    <row r="117" spans="2:18" s="49" customFormat="1">
      <c r="B117" s="50"/>
      <c r="C117" s="50"/>
      <c r="E117" s="75"/>
      <c r="F117" s="78"/>
      <c r="O117" s="82"/>
      <c r="R117" s="84" t="str">
        <f>IF(O117="","",IF(O117&lt;='※入力禁止　保健所確認用'!$B$1,"解除","療養中"))</f>
        <v/>
      </c>
    </row>
    <row r="118" spans="2:18" s="49" customFormat="1">
      <c r="B118" s="50"/>
      <c r="C118" s="50"/>
      <c r="E118" s="75"/>
      <c r="F118" s="78"/>
      <c r="O118" s="82"/>
      <c r="R118" s="84" t="str">
        <f>IF(O118="","",IF(O118&lt;='※入力禁止　保健所確認用'!$B$1,"解除","療養中"))</f>
        <v/>
      </c>
    </row>
    <row r="119" spans="2:18" s="49" customFormat="1">
      <c r="B119" s="50"/>
      <c r="C119" s="50"/>
      <c r="E119" s="75"/>
      <c r="F119" s="78"/>
      <c r="O119" s="82"/>
      <c r="R119" s="84" t="str">
        <f>IF(O119="","",IF(O119&lt;='※入力禁止　保健所確認用'!$B$1,"解除","療養中"))</f>
        <v/>
      </c>
    </row>
    <row r="120" spans="2:18" s="49" customFormat="1">
      <c r="B120" s="50"/>
      <c r="C120" s="50"/>
      <c r="E120" s="75"/>
      <c r="F120" s="78"/>
      <c r="O120" s="82"/>
      <c r="R120" s="84" t="str">
        <f>IF(O120="","",IF(O120&lt;='※入力禁止　保健所確認用'!$B$1,"解除","療養中"))</f>
        <v/>
      </c>
    </row>
    <row r="121" spans="2:18" s="49" customFormat="1">
      <c r="B121" s="50"/>
      <c r="C121" s="50"/>
      <c r="E121" s="75"/>
      <c r="F121" s="78"/>
      <c r="O121" s="82"/>
      <c r="R121" s="84" t="str">
        <f>IF(O121="","",IF(O121&lt;='※入力禁止　保健所確認用'!$B$1,"解除","療養中"))</f>
        <v/>
      </c>
    </row>
    <row r="122" spans="2:18" s="49" customFormat="1">
      <c r="B122" s="50"/>
      <c r="C122" s="50"/>
      <c r="E122" s="75"/>
      <c r="F122" s="78"/>
      <c r="O122" s="82"/>
      <c r="R122" s="84" t="str">
        <f>IF(O122="","",IF(O122&lt;='※入力禁止　保健所確認用'!$B$1,"解除","療養中"))</f>
        <v/>
      </c>
    </row>
    <row r="123" spans="2:18" s="49" customFormat="1">
      <c r="B123" s="50"/>
      <c r="C123" s="50"/>
      <c r="E123" s="75"/>
      <c r="F123" s="78"/>
      <c r="O123" s="82"/>
      <c r="R123" s="84" t="str">
        <f>IF(O123="","",IF(O123&lt;='※入力禁止　保健所確認用'!$B$1,"解除","療養中"))</f>
        <v/>
      </c>
    </row>
    <row r="124" spans="2:18" s="49" customFormat="1">
      <c r="B124" s="50"/>
      <c r="C124" s="50"/>
      <c r="E124" s="75"/>
      <c r="F124" s="78"/>
      <c r="O124" s="82"/>
      <c r="R124" s="84" t="str">
        <f>IF(O124="","",IF(O124&lt;='※入力禁止　保健所確認用'!$B$1,"解除","療養中"))</f>
        <v/>
      </c>
    </row>
    <row r="125" spans="2:18" s="49" customFormat="1">
      <c r="B125" s="50"/>
      <c r="C125" s="50"/>
      <c r="E125" s="75"/>
      <c r="F125" s="78"/>
      <c r="O125" s="82"/>
      <c r="R125" s="84" t="str">
        <f>IF(O125="","",IF(O125&lt;='※入力禁止　保健所確認用'!$B$1,"解除","療養中"))</f>
        <v/>
      </c>
    </row>
    <row r="126" spans="2:18" s="49" customFormat="1">
      <c r="B126" s="50"/>
      <c r="C126" s="50"/>
      <c r="E126" s="75"/>
      <c r="F126" s="78"/>
      <c r="O126" s="82"/>
      <c r="R126" s="84" t="str">
        <f>IF(O126="","",IF(O126&lt;='※入力禁止　保健所確認用'!$B$1,"解除","療養中"))</f>
        <v/>
      </c>
    </row>
    <row r="127" spans="2:18" s="49" customFormat="1">
      <c r="B127" s="50"/>
      <c r="C127" s="50"/>
      <c r="E127" s="75"/>
      <c r="F127" s="78"/>
      <c r="O127" s="82"/>
      <c r="R127" s="84" t="str">
        <f>IF(O127="","",IF(O127&lt;='※入力禁止　保健所確認用'!$B$1,"解除","療養中"))</f>
        <v/>
      </c>
    </row>
    <row r="128" spans="2:18" s="49" customFormat="1">
      <c r="B128" s="50"/>
      <c r="C128" s="50"/>
      <c r="E128" s="75"/>
      <c r="F128" s="78"/>
      <c r="O128" s="82"/>
      <c r="R128" s="84" t="str">
        <f>IF(O128="","",IF(O128&lt;='※入力禁止　保健所確認用'!$B$1,"解除","療養中"))</f>
        <v/>
      </c>
    </row>
    <row r="129" spans="2:18" s="49" customFormat="1">
      <c r="B129" s="50"/>
      <c r="C129" s="50"/>
      <c r="E129" s="75"/>
      <c r="F129" s="78"/>
      <c r="O129" s="82"/>
      <c r="R129" s="84" t="str">
        <f>IF(O129="","",IF(O129&lt;='※入力禁止　保健所確認用'!$B$1,"解除","療養中"))</f>
        <v/>
      </c>
    </row>
    <row r="130" spans="2:18" s="49" customFormat="1">
      <c r="B130" s="50"/>
      <c r="C130" s="50"/>
      <c r="E130" s="75"/>
      <c r="F130" s="78"/>
      <c r="O130" s="82"/>
      <c r="R130" s="84" t="str">
        <f>IF(O130="","",IF(O130&lt;='※入力禁止　保健所確認用'!$B$1,"解除","療養中"))</f>
        <v/>
      </c>
    </row>
    <row r="131" spans="2:18" s="49" customFormat="1">
      <c r="B131" s="50"/>
      <c r="C131" s="50"/>
      <c r="E131" s="75"/>
      <c r="F131" s="78"/>
      <c r="O131" s="82"/>
      <c r="R131" s="84" t="str">
        <f>IF(O131="","",IF(O131&lt;='※入力禁止　保健所確認用'!$B$1,"解除","療養中"))</f>
        <v/>
      </c>
    </row>
    <row r="132" spans="2:18" s="49" customFormat="1">
      <c r="B132" s="50"/>
      <c r="C132" s="50"/>
      <c r="E132" s="75"/>
      <c r="F132" s="78"/>
      <c r="O132" s="82"/>
      <c r="R132" s="84" t="str">
        <f>IF(O132="","",IF(O132&lt;='※入力禁止　保健所確認用'!$B$1,"解除","療養中"))</f>
        <v/>
      </c>
    </row>
    <row r="133" spans="2:18" s="49" customFormat="1">
      <c r="B133" s="50"/>
      <c r="C133" s="50"/>
      <c r="E133" s="75"/>
      <c r="F133" s="78"/>
      <c r="O133" s="82"/>
      <c r="R133" s="84" t="str">
        <f>IF(O133="","",IF(O133&lt;='※入力禁止　保健所確認用'!$B$1,"解除","療養中"))</f>
        <v/>
      </c>
    </row>
    <row r="134" spans="2:18" s="49" customFormat="1">
      <c r="B134" s="50"/>
      <c r="C134" s="50"/>
      <c r="E134" s="75"/>
      <c r="F134" s="78"/>
      <c r="O134" s="82"/>
      <c r="R134" s="84" t="str">
        <f>IF(O134="","",IF(O134&lt;='※入力禁止　保健所確認用'!$B$1,"解除","療養中"))</f>
        <v/>
      </c>
    </row>
    <row r="135" spans="2:18" s="49" customFormat="1">
      <c r="B135" s="50"/>
      <c r="C135" s="50"/>
      <c r="E135" s="75"/>
      <c r="F135" s="78"/>
      <c r="O135" s="82"/>
      <c r="R135" s="84" t="str">
        <f>IF(O135="","",IF(O135&lt;='※入力禁止　保健所確認用'!$B$1,"解除","療養中"))</f>
        <v/>
      </c>
    </row>
    <row r="136" spans="2:18" s="49" customFormat="1">
      <c r="B136" s="50"/>
      <c r="C136" s="50"/>
      <c r="E136" s="75"/>
      <c r="F136" s="78"/>
      <c r="O136" s="82"/>
      <c r="R136" s="84" t="str">
        <f>IF(O136="","",IF(O136&lt;='※入力禁止　保健所確認用'!$B$1,"解除","療養中"))</f>
        <v/>
      </c>
    </row>
    <row r="137" spans="2:18" s="49" customFormat="1">
      <c r="B137" s="50"/>
      <c r="C137" s="50"/>
      <c r="E137" s="75"/>
      <c r="F137" s="78"/>
      <c r="O137" s="82"/>
      <c r="R137" s="84" t="str">
        <f>IF(O137="","",IF(O137&lt;='※入力禁止　保健所確認用'!$B$1,"解除","療養中"))</f>
        <v/>
      </c>
    </row>
    <row r="138" spans="2:18" s="49" customFormat="1">
      <c r="B138" s="50"/>
      <c r="C138" s="50"/>
      <c r="E138" s="75"/>
      <c r="F138" s="78"/>
      <c r="O138" s="82"/>
      <c r="R138" s="84" t="str">
        <f>IF(O138="","",IF(O138&lt;='※入力禁止　保健所確認用'!$B$1,"解除","療養中"))</f>
        <v/>
      </c>
    </row>
    <row r="139" spans="2:18" s="49" customFormat="1">
      <c r="B139" s="50"/>
      <c r="C139" s="50"/>
      <c r="E139" s="75"/>
      <c r="F139" s="78"/>
      <c r="O139" s="82"/>
      <c r="R139" s="84" t="str">
        <f>IF(O139="","",IF(O139&lt;='※入力禁止　保健所確認用'!$B$1,"解除","療養中"))</f>
        <v/>
      </c>
    </row>
    <row r="140" spans="2:18" s="49" customFormat="1">
      <c r="B140" s="50"/>
      <c r="C140" s="50"/>
      <c r="E140" s="75"/>
      <c r="F140" s="78"/>
      <c r="O140" s="82"/>
      <c r="R140" s="84" t="str">
        <f>IF(O140="","",IF(O140&lt;='※入力禁止　保健所確認用'!$B$1,"解除","療養中"))</f>
        <v/>
      </c>
    </row>
    <row r="141" spans="2:18" s="49" customFormat="1">
      <c r="B141" s="50"/>
      <c r="C141" s="50"/>
      <c r="E141" s="75"/>
      <c r="F141" s="78"/>
      <c r="O141" s="82"/>
      <c r="R141" s="84" t="str">
        <f>IF(O141="","",IF(O141&lt;='※入力禁止　保健所確認用'!$B$1,"解除","療養中"))</f>
        <v/>
      </c>
    </row>
    <row r="142" spans="2:18" s="49" customFormat="1">
      <c r="B142" s="50"/>
      <c r="C142" s="50"/>
      <c r="E142" s="75"/>
      <c r="F142" s="78"/>
      <c r="O142" s="82"/>
      <c r="R142" s="84" t="str">
        <f>IF(O142="","",IF(O142&lt;='※入力禁止　保健所確認用'!$B$1,"解除","療養中"))</f>
        <v/>
      </c>
    </row>
    <row r="143" spans="2:18" s="49" customFormat="1">
      <c r="B143" s="50"/>
      <c r="C143" s="50"/>
      <c r="E143" s="75"/>
      <c r="F143" s="78"/>
      <c r="O143" s="82"/>
      <c r="R143" s="84" t="str">
        <f>IF(O143="","",IF(O143&lt;='※入力禁止　保健所確認用'!$B$1,"解除","療養中"))</f>
        <v/>
      </c>
    </row>
    <row r="144" spans="2:18" s="49" customFormat="1">
      <c r="B144" s="50"/>
      <c r="C144" s="50"/>
      <c r="E144" s="75"/>
      <c r="F144" s="78"/>
      <c r="O144" s="82"/>
      <c r="R144" s="84" t="str">
        <f>IF(O144="","",IF(O144&lt;='※入力禁止　保健所確認用'!$B$1,"解除","療養中"))</f>
        <v/>
      </c>
    </row>
    <row r="145" spans="2:18" s="49" customFormat="1">
      <c r="B145" s="50"/>
      <c r="C145" s="50"/>
      <c r="E145" s="75"/>
      <c r="F145" s="78"/>
      <c r="O145" s="82"/>
      <c r="R145" s="84" t="str">
        <f>IF(O145="","",IF(O145&lt;='※入力禁止　保健所確認用'!$B$1,"解除","療養中"))</f>
        <v/>
      </c>
    </row>
    <row r="146" spans="2:18" s="49" customFormat="1">
      <c r="B146" s="50"/>
      <c r="C146" s="50"/>
      <c r="E146" s="75"/>
      <c r="F146" s="78"/>
      <c r="O146" s="82"/>
      <c r="R146" s="84" t="str">
        <f>IF(O146="","",IF(O146&lt;='※入力禁止　保健所確認用'!$B$1,"解除","療養中"))</f>
        <v/>
      </c>
    </row>
    <row r="147" spans="2:18" s="49" customFormat="1">
      <c r="B147" s="50"/>
      <c r="C147" s="50"/>
      <c r="E147" s="75"/>
      <c r="F147" s="78"/>
      <c r="O147" s="82"/>
      <c r="R147" s="84" t="str">
        <f>IF(O147="","",IF(O147&lt;='※入力禁止　保健所確認用'!$B$1,"解除","療養中"))</f>
        <v/>
      </c>
    </row>
    <row r="148" spans="2:18" s="49" customFormat="1">
      <c r="B148" s="50"/>
      <c r="C148" s="50"/>
      <c r="E148" s="75"/>
      <c r="F148" s="78"/>
      <c r="O148" s="82"/>
      <c r="R148" s="84" t="str">
        <f>IF(O148="","",IF(O148&lt;='※入力禁止　保健所確認用'!$B$1,"解除","療養中"))</f>
        <v/>
      </c>
    </row>
    <row r="149" spans="2:18" s="49" customFormat="1">
      <c r="B149" s="50"/>
      <c r="C149" s="50"/>
      <c r="E149" s="75"/>
      <c r="F149" s="78"/>
      <c r="O149" s="82"/>
      <c r="R149" s="84" t="str">
        <f>IF(O149="","",IF(O149&lt;='※入力禁止　保健所確認用'!$B$1,"解除","療養中"))</f>
        <v/>
      </c>
    </row>
    <row r="150" spans="2:18" s="49" customFormat="1">
      <c r="B150" s="50"/>
      <c r="C150" s="50"/>
      <c r="E150" s="75"/>
      <c r="F150" s="78"/>
      <c r="O150" s="82"/>
      <c r="R150" s="84" t="str">
        <f>IF(O150="","",IF(O150&lt;='※入力禁止　保健所確認用'!$B$1,"解除","療養中"))</f>
        <v/>
      </c>
    </row>
    <row r="151" spans="2:18" s="49" customFormat="1">
      <c r="B151" s="50"/>
      <c r="C151" s="50"/>
      <c r="E151" s="75"/>
      <c r="F151" s="78"/>
      <c r="O151" s="82"/>
      <c r="R151" s="84" t="str">
        <f>IF(O151="","",IF(O151&lt;='※入力禁止　保健所確認用'!$B$1,"解除","療養中"))</f>
        <v/>
      </c>
    </row>
    <row r="152" spans="2:18" s="49" customFormat="1">
      <c r="B152" s="50"/>
      <c r="C152" s="50"/>
      <c r="E152" s="75"/>
      <c r="F152" s="78"/>
      <c r="O152" s="82"/>
      <c r="R152" s="84" t="str">
        <f>IF(O152="","",IF(O152&lt;='※入力禁止　保健所確認用'!$B$1,"解除","療養中"))</f>
        <v/>
      </c>
    </row>
    <row r="153" spans="2:18" s="49" customFormat="1">
      <c r="B153" s="50"/>
      <c r="C153" s="50"/>
      <c r="E153" s="75"/>
      <c r="F153" s="78"/>
      <c r="O153" s="82"/>
      <c r="R153" s="84" t="str">
        <f>IF(O153="","",IF(O153&lt;='※入力禁止　保健所確認用'!$B$1,"解除","療養中"))</f>
        <v/>
      </c>
    </row>
    <row r="154" spans="2:18" s="49" customFormat="1">
      <c r="B154" s="50"/>
      <c r="C154" s="50"/>
      <c r="E154" s="75"/>
      <c r="F154" s="78"/>
      <c r="O154" s="82"/>
      <c r="R154" s="84" t="str">
        <f>IF(O154="","",IF(O154&lt;='※入力禁止　保健所確認用'!$B$1,"解除","療養中"))</f>
        <v/>
      </c>
    </row>
    <row r="155" spans="2:18" s="49" customFormat="1">
      <c r="B155" s="50"/>
      <c r="C155" s="50"/>
      <c r="E155" s="75"/>
      <c r="F155" s="78"/>
      <c r="O155" s="82"/>
      <c r="R155" s="84" t="str">
        <f>IF(O155="","",IF(O155&lt;='※入力禁止　保健所確認用'!$B$1,"解除","療養中"))</f>
        <v/>
      </c>
    </row>
    <row r="156" spans="2:18" s="49" customFormat="1">
      <c r="B156" s="50"/>
      <c r="C156" s="50"/>
      <c r="E156" s="75"/>
      <c r="F156" s="78"/>
      <c r="O156" s="82"/>
      <c r="R156" s="84" t="str">
        <f>IF(O156="","",IF(O156&lt;='※入力禁止　保健所確認用'!$B$1,"解除","療養中"))</f>
        <v/>
      </c>
    </row>
    <row r="157" spans="2:18" s="49" customFormat="1">
      <c r="B157" s="50"/>
      <c r="C157" s="50"/>
      <c r="E157" s="75"/>
      <c r="F157" s="78"/>
      <c r="O157" s="82"/>
      <c r="R157" s="84" t="str">
        <f>IF(O157="","",IF(O157&lt;='※入力禁止　保健所確認用'!$B$1,"解除","療養中"))</f>
        <v/>
      </c>
    </row>
    <row r="158" spans="2:18" s="49" customFormat="1">
      <c r="B158" s="50"/>
      <c r="C158" s="50"/>
      <c r="E158" s="75"/>
      <c r="F158" s="78"/>
      <c r="O158" s="82"/>
      <c r="R158" s="84" t="str">
        <f>IF(O158="","",IF(O158&lt;='※入力禁止　保健所確認用'!$B$1,"解除","療養中"))</f>
        <v/>
      </c>
    </row>
    <row r="159" spans="2:18" s="49" customFormat="1">
      <c r="B159" s="50"/>
      <c r="C159" s="50"/>
      <c r="E159" s="75"/>
      <c r="F159" s="78"/>
      <c r="O159" s="82"/>
      <c r="R159" s="84" t="str">
        <f>IF(O159="","",IF(O159&lt;='※入力禁止　保健所確認用'!$B$1,"解除","療養中"))</f>
        <v/>
      </c>
    </row>
    <row r="160" spans="2:18" s="49" customFormat="1">
      <c r="B160" s="50"/>
      <c r="C160" s="50"/>
      <c r="E160" s="75"/>
      <c r="F160" s="78"/>
      <c r="O160" s="82"/>
      <c r="R160" s="84" t="str">
        <f>IF(O160="","",IF(O160&lt;='※入力禁止　保健所確認用'!$B$1,"解除","療養中"))</f>
        <v/>
      </c>
    </row>
    <row r="161" spans="2:18" s="49" customFormat="1">
      <c r="B161" s="50"/>
      <c r="C161" s="50"/>
      <c r="E161" s="75"/>
      <c r="F161" s="78"/>
      <c r="O161" s="82"/>
      <c r="R161" s="84" t="str">
        <f>IF(O161="","",IF(O161&lt;='※入力禁止　保健所確認用'!$B$1,"解除","療養中"))</f>
        <v/>
      </c>
    </row>
    <row r="162" spans="2:18" s="49" customFormat="1">
      <c r="B162" s="50"/>
      <c r="C162" s="50"/>
      <c r="E162" s="75"/>
      <c r="F162" s="78"/>
      <c r="O162" s="82"/>
      <c r="R162" s="84" t="str">
        <f>IF(O162="","",IF(O162&lt;='※入力禁止　保健所確認用'!$B$1,"解除","療養中"))</f>
        <v/>
      </c>
    </row>
    <row r="163" spans="2:18" s="49" customFormat="1">
      <c r="B163" s="50"/>
      <c r="C163" s="50"/>
      <c r="E163" s="75"/>
      <c r="F163" s="78"/>
      <c r="O163" s="82"/>
      <c r="R163" s="84" t="str">
        <f>IF(O163="","",IF(O163&lt;='※入力禁止　保健所確認用'!$B$1,"解除","療養中"))</f>
        <v/>
      </c>
    </row>
    <row r="164" spans="2:18" s="49" customFormat="1">
      <c r="B164" s="50"/>
      <c r="C164" s="50"/>
      <c r="E164" s="75"/>
      <c r="F164" s="78"/>
      <c r="O164" s="82"/>
      <c r="R164" s="84" t="str">
        <f>IF(O164="","",IF(O164&lt;='※入力禁止　保健所確認用'!$B$1,"解除","療養中"))</f>
        <v/>
      </c>
    </row>
    <row r="165" spans="2:18" s="49" customFormat="1">
      <c r="B165" s="50"/>
      <c r="C165" s="50"/>
      <c r="E165" s="75"/>
      <c r="F165" s="78"/>
      <c r="O165" s="82"/>
      <c r="R165" s="84" t="str">
        <f>IF(O165="","",IF(O165&lt;='※入力禁止　保健所確認用'!$B$1,"解除","療養中"))</f>
        <v/>
      </c>
    </row>
    <row r="166" spans="2:18" s="49" customFormat="1">
      <c r="B166" s="50"/>
      <c r="C166" s="50"/>
      <c r="E166" s="75"/>
      <c r="F166" s="78"/>
      <c r="O166" s="82"/>
      <c r="R166" s="84" t="str">
        <f>IF(O166="","",IF(O166&lt;='※入力禁止　保健所確認用'!$B$1,"解除","療養中"))</f>
        <v/>
      </c>
    </row>
    <row r="167" spans="2:18" s="49" customFormat="1">
      <c r="B167" s="50"/>
      <c r="C167" s="50"/>
      <c r="E167" s="75"/>
      <c r="F167" s="78"/>
      <c r="O167" s="82"/>
      <c r="R167" s="84" t="str">
        <f>IF(O167="","",IF(O167&lt;='※入力禁止　保健所確認用'!$B$1,"解除","療養中"))</f>
        <v/>
      </c>
    </row>
    <row r="168" spans="2:18" s="49" customFormat="1">
      <c r="B168" s="50"/>
      <c r="C168" s="50"/>
      <c r="E168" s="75"/>
      <c r="F168" s="78"/>
      <c r="O168" s="82"/>
      <c r="R168" s="84" t="str">
        <f>IF(O168="","",IF(O168&lt;='※入力禁止　保健所確認用'!$B$1,"解除","療養中"))</f>
        <v/>
      </c>
    </row>
    <row r="169" spans="2:18" s="49" customFormat="1">
      <c r="B169" s="50"/>
      <c r="C169" s="50"/>
      <c r="E169" s="75"/>
      <c r="F169" s="78"/>
      <c r="O169" s="82"/>
      <c r="R169" s="84" t="str">
        <f>IF(O169="","",IF(O169&lt;='※入力禁止　保健所確認用'!$B$1,"解除","療養中"))</f>
        <v/>
      </c>
    </row>
    <row r="170" spans="2:18" s="49" customFormat="1">
      <c r="B170" s="50"/>
      <c r="C170" s="50"/>
      <c r="E170" s="75"/>
      <c r="F170" s="78"/>
      <c r="O170" s="82"/>
      <c r="R170" s="84" t="str">
        <f>IF(O170="","",IF(O170&lt;='※入力禁止　保健所確認用'!$B$1,"解除","療養中"))</f>
        <v/>
      </c>
    </row>
    <row r="171" spans="2:18" s="49" customFormat="1">
      <c r="B171" s="50"/>
      <c r="C171" s="50"/>
      <c r="E171" s="75"/>
      <c r="F171" s="78"/>
      <c r="O171" s="82"/>
      <c r="R171" s="84" t="str">
        <f>IF(O171="","",IF(O171&lt;='※入力禁止　保健所確認用'!$B$1,"解除","療養中"))</f>
        <v/>
      </c>
    </row>
    <row r="172" spans="2:18" s="49" customFormat="1">
      <c r="B172" s="50"/>
      <c r="C172" s="50"/>
      <c r="E172" s="75"/>
      <c r="F172" s="78"/>
      <c r="O172" s="82"/>
      <c r="R172" s="84" t="str">
        <f>IF(O172="","",IF(O172&lt;='※入力禁止　保健所確認用'!$B$1,"解除","療養中"))</f>
        <v/>
      </c>
    </row>
    <row r="173" spans="2:18" s="49" customFormat="1">
      <c r="B173" s="50"/>
      <c r="C173" s="50"/>
      <c r="E173" s="75"/>
      <c r="F173" s="78"/>
      <c r="O173" s="82"/>
      <c r="R173" s="84" t="str">
        <f>IF(O173="","",IF(O173&lt;='※入力禁止　保健所確認用'!$B$1,"解除","療養中"))</f>
        <v/>
      </c>
    </row>
    <row r="174" spans="2:18" s="49" customFormat="1">
      <c r="B174" s="50"/>
      <c r="C174" s="50"/>
      <c r="E174" s="75"/>
      <c r="F174" s="78"/>
      <c r="O174" s="82"/>
      <c r="R174" s="84" t="str">
        <f>IF(O174="","",IF(O174&lt;='※入力禁止　保健所確認用'!$B$1,"解除","療養中"))</f>
        <v/>
      </c>
    </row>
    <row r="175" spans="2:18" s="49" customFormat="1">
      <c r="B175" s="50"/>
      <c r="C175" s="50"/>
      <c r="E175" s="75"/>
      <c r="F175" s="78"/>
      <c r="O175" s="82"/>
      <c r="R175" s="84" t="str">
        <f>IF(O175="","",IF(O175&lt;='※入力禁止　保健所確認用'!$B$1,"解除","療養中"))</f>
        <v/>
      </c>
    </row>
    <row r="176" spans="2:18" s="49" customFormat="1">
      <c r="B176" s="50"/>
      <c r="C176" s="50"/>
      <c r="E176" s="75"/>
      <c r="F176" s="78"/>
      <c r="O176" s="82"/>
      <c r="R176" s="84" t="str">
        <f>IF(O176="","",IF(O176&lt;='※入力禁止　保健所確認用'!$B$1,"解除","療養中"))</f>
        <v/>
      </c>
    </row>
    <row r="177" spans="2:18" s="49" customFormat="1">
      <c r="B177" s="50"/>
      <c r="C177" s="50"/>
      <c r="E177" s="75"/>
      <c r="F177" s="78"/>
      <c r="O177" s="82"/>
      <c r="R177" s="84" t="str">
        <f>IF(O177="","",IF(O177&lt;='※入力禁止　保健所確認用'!$B$1,"解除","療養中"))</f>
        <v/>
      </c>
    </row>
    <row r="178" spans="2:18" s="49" customFormat="1">
      <c r="B178" s="50"/>
      <c r="C178" s="50"/>
      <c r="E178" s="75"/>
      <c r="F178" s="78"/>
      <c r="O178" s="82"/>
      <c r="R178" s="84" t="str">
        <f>IF(O178="","",IF(O178&lt;='※入力禁止　保健所確認用'!$B$1,"解除","療養中"))</f>
        <v/>
      </c>
    </row>
    <row r="179" spans="2:18" s="49" customFormat="1">
      <c r="B179" s="50"/>
      <c r="C179" s="50"/>
      <c r="E179" s="75"/>
      <c r="F179" s="78"/>
      <c r="O179" s="82"/>
      <c r="R179" s="84" t="str">
        <f>IF(O179="","",IF(O179&lt;='※入力禁止　保健所確認用'!$B$1,"解除","療養中"))</f>
        <v/>
      </c>
    </row>
    <row r="180" spans="2:18" s="49" customFormat="1">
      <c r="B180" s="50"/>
      <c r="C180" s="50"/>
      <c r="E180" s="75"/>
      <c r="F180" s="78"/>
      <c r="O180" s="82"/>
      <c r="R180" s="84" t="str">
        <f>IF(O180="","",IF(O180&lt;='※入力禁止　保健所確認用'!$B$1,"解除","療養中"))</f>
        <v/>
      </c>
    </row>
    <row r="181" spans="2:18" s="49" customFormat="1">
      <c r="B181" s="50"/>
      <c r="C181" s="50"/>
      <c r="E181" s="75"/>
      <c r="F181" s="78"/>
      <c r="O181" s="82"/>
      <c r="R181" s="84" t="str">
        <f>IF(O181="","",IF(O181&lt;='※入力禁止　保健所確認用'!$B$1,"解除","療養中"))</f>
        <v/>
      </c>
    </row>
    <row r="182" spans="2:18" s="49" customFormat="1">
      <c r="B182" s="50"/>
      <c r="C182" s="50"/>
      <c r="E182" s="75"/>
      <c r="F182" s="78"/>
      <c r="O182" s="82"/>
      <c r="R182" s="84" t="str">
        <f>IF(O182="","",IF(O182&lt;='※入力禁止　保健所確認用'!$B$1,"解除","療養中"))</f>
        <v/>
      </c>
    </row>
    <row r="183" spans="2:18" s="49" customFormat="1">
      <c r="B183" s="50"/>
      <c r="C183" s="50"/>
      <c r="E183" s="75"/>
      <c r="F183" s="78"/>
      <c r="O183" s="82"/>
      <c r="R183" s="84" t="str">
        <f>IF(O183="","",IF(O183&lt;='※入力禁止　保健所確認用'!$B$1,"解除","療養中"))</f>
        <v/>
      </c>
    </row>
    <row r="184" spans="2:18" s="49" customFormat="1">
      <c r="B184" s="50"/>
      <c r="C184" s="50"/>
      <c r="E184" s="75"/>
      <c r="F184" s="78"/>
      <c r="O184" s="82"/>
      <c r="R184" s="84" t="str">
        <f>IF(O184="","",IF(O184&lt;='※入力禁止　保健所確認用'!$B$1,"解除","療養中"))</f>
        <v/>
      </c>
    </row>
    <row r="185" spans="2:18" s="49" customFormat="1">
      <c r="B185" s="50"/>
      <c r="C185" s="50"/>
      <c r="E185" s="75"/>
      <c r="F185" s="78"/>
      <c r="O185" s="82"/>
      <c r="R185" s="84" t="str">
        <f>IF(O185="","",IF(O185&lt;='※入力禁止　保健所確認用'!$B$1,"解除","療養中"))</f>
        <v/>
      </c>
    </row>
    <row r="186" spans="2:18" s="49" customFormat="1">
      <c r="B186" s="50"/>
      <c r="C186" s="50"/>
      <c r="E186" s="75"/>
      <c r="F186" s="78"/>
      <c r="O186" s="82"/>
      <c r="R186" s="84" t="str">
        <f>IF(O186="","",IF(O186&lt;='※入力禁止　保健所確認用'!$B$1,"解除","療養中"))</f>
        <v/>
      </c>
    </row>
    <row r="187" spans="2:18" s="49" customFormat="1">
      <c r="B187" s="50"/>
      <c r="C187" s="50"/>
      <c r="E187" s="75"/>
      <c r="F187" s="78"/>
      <c r="O187" s="82"/>
      <c r="R187" s="84" t="str">
        <f>IF(O187="","",IF(O187&lt;='※入力禁止　保健所確認用'!$B$1,"解除","療養中"))</f>
        <v/>
      </c>
    </row>
    <row r="188" spans="2:18" s="49" customFormat="1">
      <c r="B188" s="50"/>
      <c r="C188" s="50"/>
      <c r="E188" s="75"/>
      <c r="F188" s="78"/>
      <c r="O188" s="82"/>
      <c r="R188" s="84" t="str">
        <f>IF(O188="","",IF(O188&lt;='※入力禁止　保健所確認用'!$B$1,"解除","療養中"))</f>
        <v/>
      </c>
    </row>
    <row r="189" spans="2:18" s="49" customFormat="1">
      <c r="B189" s="50"/>
      <c r="C189" s="50"/>
      <c r="E189" s="75"/>
      <c r="F189" s="78"/>
      <c r="O189" s="82"/>
      <c r="R189" s="84" t="str">
        <f>IF(O189="","",IF(O189&lt;='※入力禁止　保健所確認用'!$B$1,"解除","療養中"))</f>
        <v/>
      </c>
    </row>
    <row r="190" spans="2:18" s="49" customFormat="1">
      <c r="B190" s="50"/>
      <c r="C190" s="50"/>
      <c r="E190" s="75"/>
      <c r="F190" s="78"/>
      <c r="O190" s="82"/>
      <c r="R190" s="84" t="str">
        <f>IF(O190="","",IF(O190&lt;='※入力禁止　保健所確認用'!$B$1,"解除","療養中"))</f>
        <v/>
      </c>
    </row>
    <row r="191" spans="2:18" s="49" customFormat="1">
      <c r="B191" s="50"/>
      <c r="C191" s="50"/>
      <c r="E191" s="75"/>
      <c r="F191" s="78"/>
      <c r="O191" s="82"/>
      <c r="R191" s="84" t="str">
        <f>IF(O191="","",IF(O191&lt;='※入力禁止　保健所確認用'!$B$1,"解除","療養中"))</f>
        <v/>
      </c>
    </row>
    <row r="192" spans="2:18" s="49" customFormat="1">
      <c r="B192" s="50"/>
      <c r="C192" s="50"/>
      <c r="E192" s="75"/>
      <c r="F192" s="78"/>
      <c r="O192" s="82"/>
      <c r="R192" s="84" t="str">
        <f>IF(O192="","",IF(O192&lt;='※入力禁止　保健所確認用'!$B$1,"解除","療養中"))</f>
        <v/>
      </c>
    </row>
    <row r="193" spans="2:18" s="49" customFormat="1">
      <c r="B193" s="50"/>
      <c r="C193" s="50"/>
      <c r="E193" s="75"/>
      <c r="F193" s="78"/>
      <c r="O193" s="82"/>
      <c r="R193" s="84" t="str">
        <f>IF(O193="","",IF(O193&lt;='※入力禁止　保健所確認用'!$B$1,"解除","療養中"))</f>
        <v/>
      </c>
    </row>
    <row r="194" spans="2:18" s="49" customFormat="1">
      <c r="B194" s="50"/>
      <c r="C194" s="50"/>
      <c r="E194" s="75"/>
      <c r="F194" s="78"/>
      <c r="O194" s="82"/>
      <c r="R194" s="84" t="str">
        <f>IF(O194="","",IF(O194&lt;='※入力禁止　保健所確認用'!$B$1,"解除","療養中"))</f>
        <v/>
      </c>
    </row>
    <row r="195" spans="2:18" s="49" customFormat="1">
      <c r="B195" s="50"/>
      <c r="C195" s="50"/>
      <c r="E195" s="75"/>
      <c r="F195" s="78"/>
      <c r="O195" s="82"/>
      <c r="R195" s="84" t="str">
        <f>IF(O195="","",IF(O195&lt;='※入力禁止　保健所確認用'!$B$1,"解除","療養中"))</f>
        <v/>
      </c>
    </row>
    <row r="196" spans="2:18" s="49" customFormat="1">
      <c r="B196" s="50"/>
      <c r="C196" s="50"/>
      <c r="E196" s="75"/>
      <c r="F196" s="78"/>
      <c r="O196" s="82"/>
      <c r="R196" s="84" t="str">
        <f>IF(O196="","",IF(O196&lt;='※入力禁止　保健所確認用'!$B$1,"解除","療養中"))</f>
        <v/>
      </c>
    </row>
    <row r="197" spans="2:18" s="49" customFormat="1">
      <c r="B197" s="50"/>
      <c r="C197" s="50"/>
      <c r="E197" s="75"/>
      <c r="F197" s="78"/>
      <c r="O197" s="82"/>
      <c r="R197" s="84" t="str">
        <f>IF(O197="","",IF(O197&lt;='※入力禁止　保健所確認用'!$B$1,"解除","療養中"))</f>
        <v/>
      </c>
    </row>
    <row r="198" spans="2:18" s="49" customFormat="1">
      <c r="B198" s="50"/>
      <c r="C198" s="50"/>
      <c r="E198" s="75"/>
      <c r="F198" s="78"/>
      <c r="O198" s="82"/>
      <c r="R198" s="84" t="str">
        <f>IF(O198="","",IF(O198&lt;='※入力禁止　保健所確認用'!$B$1,"解除","療養中"))</f>
        <v/>
      </c>
    </row>
    <row r="199" spans="2:18" s="49" customFormat="1">
      <c r="B199" s="50"/>
      <c r="C199" s="50"/>
      <c r="E199" s="75"/>
      <c r="F199" s="78"/>
      <c r="O199" s="82"/>
      <c r="R199" s="84" t="str">
        <f>IF(O199="","",IF(O199&lt;='※入力禁止　保健所確認用'!$B$1,"解除","療養中"))</f>
        <v/>
      </c>
    </row>
    <row r="200" spans="2:18" s="49" customFormat="1">
      <c r="B200" s="50"/>
      <c r="C200" s="50"/>
      <c r="E200" s="75"/>
      <c r="F200" s="78"/>
      <c r="O200" s="82"/>
      <c r="R200" s="84" t="str">
        <f>IF(O200="","",IF(O200&lt;='※入力禁止　保健所確認用'!$B$1,"解除","療養中"))</f>
        <v/>
      </c>
    </row>
    <row r="201" spans="2:18" s="49" customFormat="1">
      <c r="B201" s="50"/>
      <c r="C201" s="50"/>
      <c r="E201" s="75"/>
      <c r="F201" s="78"/>
      <c r="O201" s="82"/>
      <c r="R201" s="84" t="str">
        <f>IF(O201="","",IF(O201&lt;='※入力禁止　保健所確認用'!$B$1,"解除","療養中"))</f>
        <v/>
      </c>
    </row>
    <row r="202" spans="2:18" s="49" customFormat="1">
      <c r="B202" s="50"/>
      <c r="C202" s="50"/>
      <c r="E202" s="75"/>
      <c r="F202" s="78"/>
      <c r="O202" s="82"/>
      <c r="R202" s="84" t="str">
        <f>IF(O202="","",IF(O202&lt;='※入力禁止　保健所確認用'!$B$1,"解除","療養中"))</f>
        <v/>
      </c>
    </row>
    <row r="203" spans="2:18" s="49" customFormat="1">
      <c r="B203" s="50"/>
      <c r="C203" s="50"/>
      <c r="E203" s="75"/>
      <c r="F203" s="78"/>
      <c r="O203" s="82"/>
      <c r="R203" s="84" t="str">
        <f>IF(O203="","",IF(O203&lt;='※入力禁止　保健所確認用'!$B$1,"解除","療養中"))</f>
        <v/>
      </c>
    </row>
    <row r="204" spans="2:18" s="49" customFormat="1">
      <c r="B204" s="50"/>
      <c r="C204" s="50"/>
      <c r="E204" s="75"/>
      <c r="F204" s="78"/>
      <c r="O204" s="82"/>
      <c r="R204" s="84" t="str">
        <f>IF(O204="","",IF(O204&lt;='※入力禁止　保健所確認用'!$B$1,"解除","療養中"))</f>
        <v/>
      </c>
    </row>
    <row r="205" spans="2:18" s="49" customFormat="1">
      <c r="B205" s="50"/>
      <c r="C205" s="50"/>
      <c r="E205" s="75"/>
      <c r="F205" s="78"/>
      <c r="O205" s="82"/>
      <c r="R205" s="84" t="str">
        <f>IF(O205="","",IF(O205&lt;='※入力禁止　保健所確認用'!$B$1,"解除","療養中"))</f>
        <v/>
      </c>
    </row>
    <row r="206" spans="2:18" s="49" customFormat="1">
      <c r="B206" s="50"/>
      <c r="C206" s="50"/>
      <c r="E206" s="75"/>
      <c r="F206" s="75"/>
      <c r="O206" s="82"/>
      <c r="R206" s="84" t="str">
        <f>IF(O206="","",IF(O207&lt;='※入力禁止　保健所確認用'!$B$1,"解除","療養中"))</f>
        <v/>
      </c>
    </row>
    <row r="207" spans="2:18" s="49" customFormat="1">
      <c r="B207" s="50"/>
      <c r="C207" s="50"/>
      <c r="E207" s="75"/>
      <c r="F207" s="75"/>
      <c r="O207" s="82"/>
      <c r="R207" s="84" t="str">
        <f>IF(O207="","",IF(O208&lt;='※入力禁止　保健所確認用'!$B$1,"解除","療養中"))</f>
        <v/>
      </c>
    </row>
    <row r="208" spans="2:18" s="49" customFormat="1">
      <c r="B208" s="50"/>
      <c r="C208" s="50"/>
      <c r="E208" s="75"/>
      <c r="F208" s="75"/>
      <c r="O208" s="82"/>
      <c r="R208" s="84" t="str">
        <f>IF(O208="","",IF(O209&lt;='※入力禁止　保健所確認用'!$B$1,"解除","療養中"))</f>
        <v/>
      </c>
    </row>
    <row r="209" spans="2:18" s="49" customFormat="1">
      <c r="B209" s="50"/>
      <c r="C209" s="50"/>
      <c r="E209" s="75"/>
      <c r="F209" s="75"/>
      <c r="O209" s="82"/>
      <c r="R209" s="84" t="str">
        <f>IF(O209="","",IF(O210&lt;='※入力禁止　保健所確認用'!$B$1,"解除","療養中"))</f>
        <v/>
      </c>
    </row>
    <row r="210" spans="2:18" s="49" customFormat="1">
      <c r="B210" s="50"/>
      <c r="C210" s="50"/>
      <c r="E210" s="75"/>
      <c r="F210" s="75"/>
      <c r="O210" s="82"/>
      <c r="R210" s="82"/>
    </row>
    <row r="211" spans="2:18" s="49" customFormat="1">
      <c r="B211" s="50"/>
      <c r="C211" s="50"/>
      <c r="E211" s="75"/>
      <c r="F211" s="75"/>
      <c r="O211" s="82"/>
      <c r="R211" s="82"/>
    </row>
    <row r="212" spans="2:18" s="49" customFormat="1">
      <c r="B212" s="50"/>
      <c r="C212" s="50"/>
      <c r="E212" s="75"/>
      <c r="F212" s="75"/>
      <c r="O212" s="82"/>
      <c r="R212" s="82"/>
    </row>
    <row r="213" spans="2:18" s="49" customFormat="1">
      <c r="B213" s="50"/>
      <c r="C213" s="50"/>
      <c r="E213" s="75"/>
      <c r="F213" s="75"/>
      <c r="O213" s="82"/>
      <c r="R213" s="82"/>
    </row>
    <row r="214" spans="2:18" s="49" customFormat="1">
      <c r="B214" s="50"/>
      <c r="C214" s="50"/>
      <c r="E214" s="75"/>
      <c r="F214" s="75"/>
      <c r="O214" s="82"/>
      <c r="R214" s="82"/>
    </row>
    <row r="215" spans="2:18" s="49" customFormat="1">
      <c r="B215" s="50"/>
      <c r="C215" s="50"/>
      <c r="E215" s="75"/>
      <c r="F215" s="75"/>
      <c r="O215" s="82"/>
      <c r="R215" s="82"/>
    </row>
    <row r="216" spans="2:18" s="49" customFormat="1">
      <c r="B216" s="50"/>
      <c r="C216" s="50"/>
      <c r="E216" s="75"/>
      <c r="F216" s="75"/>
      <c r="O216" s="82"/>
      <c r="R216" s="82"/>
    </row>
    <row r="217" spans="2:18" s="49" customFormat="1">
      <c r="B217" s="50"/>
      <c r="C217" s="50"/>
      <c r="E217" s="75"/>
      <c r="F217" s="75"/>
      <c r="O217" s="82"/>
      <c r="R217" s="82"/>
    </row>
    <row r="218" spans="2:18" s="49" customFormat="1">
      <c r="B218" s="50"/>
      <c r="C218" s="50"/>
      <c r="E218" s="75"/>
      <c r="F218" s="75"/>
      <c r="O218" s="82"/>
      <c r="R218" s="82"/>
    </row>
    <row r="219" spans="2:18" s="49" customFormat="1">
      <c r="B219" s="50"/>
      <c r="C219" s="50"/>
      <c r="E219" s="75"/>
      <c r="F219" s="75"/>
      <c r="O219" s="82"/>
      <c r="R219" s="82"/>
    </row>
    <row r="220" spans="2:18" s="49" customFormat="1">
      <c r="B220" s="50"/>
      <c r="C220" s="50"/>
      <c r="E220" s="76"/>
      <c r="F220" s="76"/>
      <c r="O220" s="82"/>
      <c r="R220" s="82"/>
    </row>
    <row r="221" spans="2:18" s="49" customFormat="1">
      <c r="B221" s="50"/>
      <c r="C221" s="50"/>
      <c r="E221" s="75"/>
      <c r="F221" s="75"/>
      <c r="O221" s="82"/>
      <c r="R221" s="82"/>
    </row>
    <row r="222" spans="2:18" s="49" customFormat="1">
      <c r="B222" s="50"/>
      <c r="C222" s="50"/>
      <c r="E222" s="75"/>
      <c r="F222" s="75"/>
      <c r="O222" s="82"/>
      <c r="R222" s="82"/>
    </row>
    <row r="223" spans="2:18" s="49" customFormat="1">
      <c r="B223" s="50"/>
      <c r="C223" s="50"/>
      <c r="E223" s="75"/>
      <c r="F223" s="75"/>
      <c r="O223" s="82"/>
      <c r="R223" s="82"/>
    </row>
    <row r="224" spans="2:18" s="49" customFormat="1">
      <c r="B224" s="50"/>
      <c r="C224" s="50"/>
      <c r="E224" s="75"/>
      <c r="F224" s="75"/>
      <c r="O224" s="82"/>
    </row>
    <row r="225" spans="2:15" s="49" customFormat="1">
      <c r="B225" s="50"/>
      <c r="C225" s="50"/>
      <c r="E225" s="75"/>
      <c r="F225" s="75"/>
      <c r="O225" s="82"/>
    </row>
    <row r="226" spans="2:15" s="49" customFormat="1">
      <c r="B226" s="50"/>
      <c r="C226" s="50"/>
      <c r="E226" s="75"/>
      <c r="F226" s="75"/>
      <c r="O226" s="82"/>
    </row>
    <row r="227" spans="2:15" s="49" customFormat="1">
      <c r="B227" s="50"/>
      <c r="C227" s="50"/>
      <c r="E227" s="75"/>
      <c r="F227" s="75"/>
      <c r="O227" s="82"/>
    </row>
    <row r="228" spans="2:15" s="49" customFormat="1">
      <c r="B228" s="50"/>
      <c r="C228" s="50"/>
      <c r="E228" s="75"/>
      <c r="F228" s="75"/>
      <c r="O228" s="82"/>
    </row>
    <row r="229" spans="2:15" s="49" customFormat="1">
      <c r="B229" s="50"/>
      <c r="C229" s="50"/>
      <c r="E229" s="75"/>
      <c r="F229" s="75"/>
      <c r="O229" s="82"/>
    </row>
    <row r="230" spans="2:15" s="49" customFormat="1">
      <c r="B230" s="50"/>
      <c r="C230" s="50"/>
      <c r="E230" s="75"/>
      <c r="F230" s="75"/>
      <c r="O230" s="82"/>
    </row>
    <row r="231" spans="2:15" s="49" customFormat="1">
      <c r="B231" s="50"/>
      <c r="C231" s="50"/>
      <c r="E231" s="75"/>
      <c r="F231" s="75"/>
    </row>
    <row r="232" spans="2:15" s="49" customFormat="1">
      <c r="B232" s="50"/>
      <c r="C232" s="50"/>
      <c r="E232" s="75"/>
      <c r="F232" s="75"/>
    </row>
    <row r="233" spans="2:15" s="49" customFormat="1">
      <c r="B233" s="50"/>
      <c r="C233" s="50"/>
      <c r="E233" s="75"/>
      <c r="F233" s="75"/>
    </row>
    <row r="234" spans="2:15" s="49" customFormat="1">
      <c r="B234" s="50"/>
      <c r="C234" s="50"/>
      <c r="E234" s="75"/>
      <c r="F234" s="75"/>
    </row>
  </sheetData>
  <sheetProtection sheet="1" objects="1" scenarios="1"/>
  <autoFilter ref="B2:L96"/>
  <mergeCells count="2">
    <mergeCell ref="O3:O4"/>
    <mergeCell ref="G1:P1"/>
  </mergeCells>
  <phoneticPr fontId="2"/>
  <dataValidations count="1">
    <dataValidation type="list" allowBlank="1" showInputMessage="1" showErrorMessage="1" sqref="G5:G54">
      <formula1>"入所者,職員,　"</formula1>
    </dataValidation>
  </dataValidations>
  <pageMargins left="0.70866141732283472" right="0.31496062992125984" top="0.55118110236220474" bottom="0.55118110236220474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3"/>
  <sheetViews>
    <sheetView view="pageBreakPreview" zoomScale="70" zoomScaleNormal="70" zoomScaleSheetLayoutView="7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I2" sqref="I2"/>
    </sheetView>
  </sheetViews>
  <sheetFormatPr defaultColWidth="8.25" defaultRowHeight="19.5"/>
  <cols>
    <col min="1" max="1" width="3.625" style="49" bestFit="1" customWidth="1"/>
    <col min="2" max="2" width="13.125" style="50" bestFit="1" customWidth="1"/>
    <col min="3" max="3" width="14.125" style="50" bestFit="1" customWidth="1"/>
    <col min="4" max="4" width="5.875" style="49" customWidth="1"/>
    <col min="5" max="5" width="12.125" style="51" bestFit="1" customWidth="1"/>
    <col min="6" max="6" width="7.75" style="51" customWidth="1"/>
    <col min="7" max="7" width="12" style="49" customWidth="1"/>
    <col min="8" max="8" width="12.125" style="49" bestFit="1" customWidth="1"/>
    <col min="9" max="9" width="33.625" style="49" customWidth="1"/>
    <col min="10" max="10" width="18.625" style="49" customWidth="1"/>
    <col min="11" max="11" width="11.125" style="49" customWidth="1"/>
    <col min="12" max="12" width="12.75" style="49" customWidth="1"/>
    <col min="13" max="13" width="12.875" style="49" customWidth="1"/>
    <col min="14" max="14" width="8.875" style="49" customWidth="1"/>
    <col min="15" max="15" width="11.125" style="49" customWidth="1"/>
    <col min="16" max="16" width="12.25" style="49" customWidth="1"/>
    <col min="17" max="17" width="10.5" style="49" customWidth="1"/>
    <col min="18" max="16384" width="8.25" style="53"/>
  </cols>
  <sheetData>
    <row r="1" spans="1:21" ht="105" customHeight="1">
      <c r="E1" s="51" t="s">
        <v>0</v>
      </c>
      <c r="F1" s="51">
        <f ca="1">TODAY()</f>
        <v>44938</v>
      </c>
      <c r="G1" s="89" t="s">
        <v>73</v>
      </c>
      <c r="H1" s="89"/>
      <c r="I1" s="89"/>
      <c r="J1" s="89"/>
      <c r="K1" s="89"/>
      <c r="L1" s="89"/>
      <c r="M1" s="89"/>
      <c r="N1" s="89"/>
      <c r="O1" s="89"/>
      <c r="P1" s="89"/>
      <c r="Q1" s="52" t="s">
        <v>1</v>
      </c>
    </row>
    <row r="2" spans="1:21" ht="79.5" customHeight="1">
      <c r="A2" s="54" t="s">
        <v>2</v>
      </c>
      <c r="B2" s="54" t="s">
        <v>3</v>
      </c>
      <c r="C2" s="54" t="s">
        <v>4</v>
      </c>
      <c r="D2" s="55" t="s">
        <v>5</v>
      </c>
      <c r="E2" s="56" t="s">
        <v>6</v>
      </c>
      <c r="F2" s="56" t="s">
        <v>7</v>
      </c>
      <c r="G2" s="55" t="s">
        <v>69</v>
      </c>
      <c r="H2" s="57" t="s">
        <v>70</v>
      </c>
      <c r="I2" s="55" t="s">
        <v>8</v>
      </c>
      <c r="J2" s="55" t="s">
        <v>9</v>
      </c>
      <c r="K2" s="57" t="s">
        <v>10</v>
      </c>
      <c r="L2" s="57" t="s">
        <v>75</v>
      </c>
      <c r="M2" s="57" t="s">
        <v>11</v>
      </c>
      <c r="N2" s="57" t="s">
        <v>12</v>
      </c>
      <c r="O2" s="57" t="s">
        <v>13</v>
      </c>
      <c r="P2" s="57" t="s">
        <v>14</v>
      </c>
      <c r="Q2" s="57" t="s">
        <v>15</v>
      </c>
    </row>
    <row r="3" spans="1:21" ht="45.75" customHeight="1">
      <c r="A3" s="42" t="s">
        <v>16</v>
      </c>
      <c r="B3" s="43" t="s">
        <v>17</v>
      </c>
      <c r="C3" s="44" t="s">
        <v>18</v>
      </c>
      <c r="D3" s="42" t="s">
        <v>19</v>
      </c>
      <c r="E3" s="45">
        <v>24901</v>
      </c>
      <c r="F3" s="46">
        <f ca="1">DATEDIF(E3,$F$1,"Y")</f>
        <v>54</v>
      </c>
      <c r="G3" s="42" t="s">
        <v>30</v>
      </c>
      <c r="H3" s="42" t="s">
        <v>31</v>
      </c>
      <c r="I3" s="43" t="s">
        <v>20</v>
      </c>
      <c r="J3" s="42" t="s">
        <v>21</v>
      </c>
      <c r="K3" s="42" t="s">
        <v>41</v>
      </c>
      <c r="L3" s="42" t="s">
        <v>41</v>
      </c>
      <c r="M3" s="42" t="s">
        <v>22</v>
      </c>
      <c r="N3" s="42"/>
      <c r="O3" s="87" t="s">
        <v>68</v>
      </c>
      <c r="P3" s="47" t="s">
        <v>66</v>
      </c>
      <c r="Q3" s="42"/>
    </row>
    <row r="4" spans="1:21" ht="45.75" customHeight="1">
      <c r="A4" s="42" t="s">
        <v>16</v>
      </c>
      <c r="B4" s="43" t="s">
        <v>23</v>
      </c>
      <c r="C4" s="44" t="s">
        <v>24</v>
      </c>
      <c r="D4" s="42" t="s">
        <v>25</v>
      </c>
      <c r="E4" s="45">
        <v>13035</v>
      </c>
      <c r="F4" s="46">
        <f t="shared" ref="F4" ca="1" si="0">DATEDIF(E4,$F$1,"Y")</f>
        <v>87</v>
      </c>
      <c r="G4" s="42" t="s">
        <v>40</v>
      </c>
      <c r="H4" s="42" t="s">
        <v>26</v>
      </c>
      <c r="I4" s="43" t="s">
        <v>27</v>
      </c>
      <c r="J4" s="42" t="s">
        <v>28</v>
      </c>
      <c r="K4" s="42" t="s">
        <v>41</v>
      </c>
      <c r="L4" s="86" t="s">
        <v>32</v>
      </c>
      <c r="M4" s="42" t="s">
        <v>29</v>
      </c>
      <c r="N4" s="42"/>
      <c r="O4" s="88"/>
      <c r="P4" s="47" t="s">
        <v>67</v>
      </c>
      <c r="Q4" s="42"/>
    </row>
    <row r="5" spans="1:21" ht="47.45" customHeight="1">
      <c r="A5" s="58">
        <v>1</v>
      </c>
      <c r="B5" s="48"/>
      <c r="C5" s="59"/>
      <c r="D5" s="58"/>
      <c r="E5" s="60"/>
      <c r="F5" s="46">
        <f ca="1">DATEDIF(E5,$F$1,"Y")</f>
        <v>123</v>
      </c>
      <c r="G5" s="58"/>
      <c r="H5" s="58"/>
      <c r="I5" s="58"/>
      <c r="J5" s="58"/>
      <c r="K5" s="61"/>
      <c r="L5" s="61"/>
      <c r="M5" s="58"/>
      <c r="N5" s="58"/>
      <c r="O5" s="81" t="str">
        <f t="shared" ref="O5:O54" si="1">IF(L5="","",IF(L5=$L$4,K5+8,L5+8))</f>
        <v/>
      </c>
      <c r="P5" s="58"/>
      <c r="Q5" s="58"/>
      <c r="R5" s="84" t="str">
        <f>IF(O5="","",IF(O5&lt;='※入力禁止　保健所確認用'!$B$1,"解除","療養中"))</f>
        <v/>
      </c>
      <c r="S5" s="62"/>
      <c r="T5" s="64"/>
      <c r="U5" s="62"/>
    </row>
    <row r="6" spans="1:21" ht="47.45" customHeight="1">
      <c r="A6" s="58">
        <v>2</v>
      </c>
      <c r="B6" s="48"/>
      <c r="C6" s="59"/>
      <c r="D6" s="58"/>
      <c r="E6" s="60"/>
      <c r="F6" s="46">
        <f t="shared" ref="F6:F54" ca="1" si="2">DATEDIF(E6,$F$1,"Y")</f>
        <v>123</v>
      </c>
      <c r="G6" s="58"/>
      <c r="H6" s="58"/>
      <c r="I6" s="58"/>
      <c r="J6" s="58"/>
      <c r="K6" s="61"/>
      <c r="L6" s="61"/>
      <c r="M6" s="58"/>
      <c r="N6" s="58"/>
      <c r="O6" s="81" t="str">
        <f t="shared" si="1"/>
        <v/>
      </c>
      <c r="P6" s="58"/>
      <c r="Q6" s="58"/>
      <c r="R6" s="84" t="str">
        <f>IF(O6="","",IF(O6&lt;='※入力禁止　保健所確認用'!$B$1,"解除","療養中"))</f>
        <v/>
      </c>
      <c r="S6" s="62"/>
      <c r="T6" s="64"/>
      <c r="U6" s="62"/>
    </row>
    <row r="7" spans="1:21" ht="47.45" customHeight="1">
      <c r="A7" s="58">
        <v>3</v>
      </c>
      <c r="B7" s="48"/>
      <c r="C7" s="59"/>
      <c r="D7" s="58"/>
      <c r="E7" s="60"/>
      <c r="F7" s="46">
        <f t="shared" ca="1" si="2"/>
        <v>123</v>
      </c>
      <c r="G7" s="58"/>
      <c r="H7" s="58"/>
      <c r="I7" s="58"/>
      <c r="J7" s="58"/>
      <c r="K7" s="61"/>
      <c r="L7" s="61"/>
      <c r="M7" s="58"/>
      <c r="N7" s="58"/>
      <c r="O7" s="81" t="str">
        <f t="shared" si="1"/>
        <v/>
      </c>
      <c r="P7" s="58"/>
      <c r="Q7" s="58"/>
      <c r="R7" s="84" t="str">
        <f>IF(O7="","",IF(O7&lt;='※入力禁止　保健所確認用'!$B$1,"解除","療養中"))</f>
        <v/>
      </c>
      <c r="S7" s="62"/>
      <c r="T7" s="64"/>
      <c r="U7" s="62"/>
    </row>
    <row r="8" spans="1:21" ht="47.45" customHeight="1">
      <c r="A8" s="58">
        <v>4</v>
      </c>
      <c r="B8" s="48"/>
      <c r="C8" s="59"/>
      <c r="D8" s="58"/>
      <c r="E8" s="60"/>
      <c r="F8" s="46">
        <f t="shared" ca="1" si="2"/>
        <v>123</v>
      </c>
      <c r="G8" s="58"/>
      <c r="H8" s="70"/>
      <c r="I8" s="58"/>
      <c r="J8" s="58"/>
      <c r="K8" s="61"/>
      <c r="L8" s="61"/>
      <c r="M8" s="58"/>
      <c r="N8" s="58"/>
      <c r="O8" s="81" t="str">
        <f t="shared" si="1"/>
        <v/>
      </c>
      <c r="P8" s="58"/>
      <c r="Q8" s="58"/>
      <c r="R8" s="84" t="str">
        <f>IF(O8="","",IF(O8&lt;='※入力禁止　保健所確認用'!$B$1,"解除","療養中"))</f>
        <v/>
      </c>
      <c r="S8" s="62"/>
      <c r="T8" s="64"/>
      <c r="U8" s="62"/>
    </row>
    <row r="9" spans="1:21" ht="47.45" customHeight="1">
      <c r="A9" s="58">
        <v>5</v>
      </c>
      <c r="B9" s="48"/>
      <c r="C9" s="59"/>
      <c r="D9" s="58"/>
      <c r="E9" s="60"/>
      <c r="F9" s="46">
        <f t="shared" ca="1" si="2"/>
        <v>123</v>
      </c>
      <c r="G9" s="58"/>
      <c r="H9" s="58"/>
      <c r="I9" s="58"/>
      <c r="J9" s="58"/>
      <c r="K9" s="61"/>
      <c r="L9" s="61"/>
      <c r="M9" s="58"/>
      <c r="N9" s="58"/>
      <c r="O9" s="81" t="str">
        <f t="shared" si="1"/>
        <v/>
      </c>
      <c r="P9" s="58"/>
      <c r="Q9" s="58"/>
      <c r="R9" s="84" t="str">
        <f>IF(O9="","",IF(O9&lt;='※入力禁止　保健所確認用'!$B$1,"解除","療養中"))</f>
        <v/>
      </c>
      <c r="S9" s="62"/>
      <c r="T9" s="64"/>
      <c r="U9" s="62"/>
    </row>
    <row r="10" spans="1:21" ht="47.45" customHeight="1">
      <c r="A10" s="58">
        <v>6</v>
      </c>
      <c r="B10" s="48"/>
      <c r="C10" s="59"/>
      <c r="D10" s="58"/>
      <c r="E10" s="60"/>
      <c r="F10" s="46">
        <f t="shared" ca="1" si="2"/>
        <v>123</v>
      </c>
      <c r="G10" s="58"/>
      <c r="H10" s="70"/>
      <c r="I10" s="58"/>
      <c r="J10" s="58"/>
      <c r="K10" s="61"/>
      <c r="L10" s="61"/>
      <c r="M10" s="58"/>
      <c r="N10" s="58"/>
      <c r="O10" s="81" t="str">
        <f t="shared" si="1"/>
        <v/>
      </c>
      <c r="P10" s="58"/>
      <c r="Q10" s="58"/>
      <c r="R10" s="84" t="str">
        <f>IF(O10="","",IF(O10&lt;='※入力禁止　保健所確認用'!$B$1,"解除","療養中"))</f>
        <v/>
      </c>
      <c r="S10" s="62"/>
      <c r="T10" s="64"/>
      <c r="U10" s="62"/>
    </row>
    <row r="11" spans="1:21" ht="47.45" customHeight="1">
      <c r="A11" s="58">
        <v>7</v>
      </c>
      <c r="B11" s="48"/>
      <c r="C11" s="59"/>
      <c r="D11" s="58"/>
      <c r="E11" s="67"/>
      <c r="F11" s="46">
        <f t="shared" ca="1" si="2"/>
        <v>123</v>
      </c>
      <c r="G11" s="58"/>
      <c r="H11" s="58"/>
      <c r="I11" s="58"/>
      <c r="J11" s="58"/>
      <c r="K11" s="61"/>
      <c r="L11" s="61"/>
      <c r="M11" s="58"/>
      <c r="N11" s="58"/>
      <c r="O11" s="81" t="str">
        <f t="shared" si="1"/>
        <v/>
      </c>
      <c r="P11" s="58"/>
      <c r="Q11" s="58"/>
      <c r="R11" s="84" t="str">
        <f>IF(O11="","",IF(O11&lt;='※入力禁止　保健所確認用'!$B$1,"解除","療養中"))</f>
        <v/>
      </c>
      <c r="S11" s="62"/>
      <c r="T11" s="64"/>
      <c r="U11" s="62"/>
    </row>
    <row r="12" spans="1:21" ht="47.45" customHeight="1">
      <c r="A12" s="58">
        <v>8</v>
      </c>
      <c r="B12" s="48"/>
      <c r="C12" s="48"/>
      <c r="D12" s="58"/>
      <c r="E12" s="60"/>
      <c r="F12" s="46">
        <f t="shared" ca="1" si="2"/>
        <v>123</v>
      </c>
      <c r="G12" s="58"/>
      <c r="H12" s="58"/>
      <c r="I12" s="58"/>
      <c r="J12" s="58"/>
      <c r="K12" s="61"/>
      <c r="L12" s="61"/>
      <c r="M12" s="58"/>
      <c r="N12" s="58"/>
      <c r="O12" s="81" t="str">
        <f t="shared" si="1"/>
        <v/>
      </c>
      <c r="P12" s="58"/>
      <c r="Q12" s="58"/>
      <c r="R12" s="84" t="str">
        <f>IF(O12="","",IF(O12&lt;='※入力禁止　保健所確認用'!$B$1,"解除","療養中"))</f>
        <v/>
      </c>
      <c r="S12" s="62"/>
      <c r="T12" s="64"/>
      <c r="U12" s="62"/>
    </row>
    <row r="13" spans="1:21" ht="47.45" customHeight="1">
      <c r="A13" s="58">
        <v>9</v>
      </c>
      <c r="B13" s="48"/>
      <c r="C13" s="48"/>
      <c r="D13" s="58"/>
      <c r="E13" s="60"/>
      <c r="F13" s="46">
        <f t="shared" ca="1" si="2"/>
        <v>123</v>
      </c>
      <c r="G13" s="58"/>
      <c r="H13" s="58"/>
      <c r="I13" s="58"/>
      <c r="J13" s="58"/>
      <c r="K13" s="61"/>
      <c r="L13" s="61"/>
      <c r="M13" s="58"/>
      <c r="N13" s="58"/>
      <c r="O13" s="81" t="str">
        <f t="shared" si="1"/>
        <v/>
      </c>
      <c r="P13" s="58"/>
      <c r="Q13" s="58"/>
      <c r="R13" s="84" t="str">
        <f>IF(O13="","",IF(O13&lt;='※入力禁止　保健所確認用'!$B$1,"解除","療養中"))</f>
        <v/>
      </c>
      <c r="S13" s="62"/>
      <c r="T13" s="64"/>
      <c r="U13" s="62"/>
    </row>
    <row r="14" spans="1:21" ht="47.45" customHeight="1">
      <c r="A14" s="58">
        <v>10</v>
      </c>
      <c r="B14" s="48"/>
      <c r="C14" s="48"/>
      <c r="D14" s="58"/>
      <c r="E14" s="68"/>
      <c r="F14" s="46">
        <f t="shared" ca="1" si="2"/>
        <v>123</v>
      </c>
      <c r="G14" s="58"/>
      <c r="H14" s="58"/>
      <c r="I14" s="58"/>
      <c r="J14" s="58"/>
      <c r="K14" s="61"/>
      <c r="L14" s="61"/>
      <c r="M14" s="58"/>
      <c r="N14" s="58"/>
      <c r="O14" s="81" t="str">
        <f t="shared" si="1"/>
        <v/>
      </c>
      <c r="P14" s="58"/>
      <c r="Q14" s="58"/>
      <c r="R14" s="84" t="str">
        <f>IF(O14="","",IF(O14&lt;='※入力禁止　保健所確認用'!$B$1,"解除","療養中"))</f>
        <v/>
      </c>
      <c r="S14" s="62"/>
      <c r="T14" s="64"/>
      <c r="U14" s="62"/>
    </row>
    <row r="15" spans="1:21" ht="47.45" customHeight="1">
      <c r="A15" s="58">
        <v>11</v>
      </c>
      <c r="B15" s="48"/>
      <c r="C15" s="48"/>
      <c r="D15" s="58"/>
      <c r="E15" s="60"/>
      <c r="F15" s="46">
        <f t="shared" ca="1" si="2"/>
        <v>123</v>
      </c>
      <c r="G15" s="58"/>
      <c r="H15" s="58"/>
      <c r="I15" s="58"/>
      <c r="J15" s="58"/>
      <c r="K15" s="61"/>
      <c r="L15" s="61"/>
      <c r="M15" s="58"/>
      <c r="N15" s="58"/>
      <c r="O15" s="81" t="str">
        <f t="shared" si="1"/>
        <v/>
      </c>
      <c r="P15" s="58"/>
      <c r="Q15" s="58"/>
      <c r="R15" s="84" t="str">
        <f>IF(O15="","",IF(O15&lt;='※入力禁止　保健所確認用'!$B$1,"解除","療養中"))</f>
        <v/>
      </c>
      <c r="S15" s="62"/>
      <c r="T15" s="64"/>
      <c r="U15" s="62"/>
    </row>
    <row r="16" spans="1:21" ht="47.45" customHeight="1">
      <c r="A16" s="58">
        <v>12</v>
      </c>
      <c r="B16" s="48"/>
      <c r="C16" s="48"/>
      <c r="D16" s="58"/>
      <c r="E16" s="60"/>
      <c r="F16" s="46">
        <f t="shared" ca="1" si="2"/>
        <v>123</v>
      </c>
      <c r="G16" s="58"/>
      <c r="H16" s="58"/>
      <c r="I16" s="58"/>
      <c r="J16" s="58"/>
      <c r="K16" s="61"/>
      <c r="L16" s="61"/>
      <c r="M16" s="58"/>
      <c r="N16" s="58"/>
      <c r="O16" s="81" t="str">
        <f t="shared" si="1"/>
        <v/>
      </c>
      <c r="P16" s="58"/>
      <c r="Q16" s="58"/>
      <c r="R16" s="84" t="str">
        <f>IF(O16="","",IF(O16&lt;='※入力禁止　保健所確認用'!$B$1,"解除","療養中"))</f>
        <v/>
      </c>
      <c r="S16" s="62"/>
      <c r="T16" s="64"/>
      <c r="U16" s="62"/>
    </row>
    <row r="17" spans="1:21" ht="47.45" customHeight="1">
      <c r="A17" s="58">
        <v>13</v>
      </c>
      <c r="B17" s="48"/>
      <c r="C17" s="48"/>
      <c r="D17" s="58"/>
      <c r="E17" s="60"/>
      <c r="F17" s="46">
        <f t="shared" ca="1" si="2"/>
        <v>123</v>
      </c>
      <c r="G17" s="58"/>
      <c r="H17" s="58"/>
      <c r="I17" s="58"/>
      <c r="J17" s="58"/>
      <c r="K17" s="61"/>
      <c r="L17" s="61"/>
      <c r="M17" s="58"/>
      <c r="N17" s="58"/>
      <c r="O17" s="81" t="str">
        <f t="shared" si="1"/>
        <v/>
      </c>
      <c r="P17" s="58"/>
      <c r="Q17" s="58"/>
      <c r="R17" s="84" t="str">
        <f>IF(O17="","",IF(O17&lt;='※入力禁止　保健所確認用'!$B$1,"解除","療養中"))</f>
        <v/>
      </c>
      <c r="S17" s="62"/>
      <c r="T17" s="64"/>
      <c r="U17" s="62"/>
    </row>
    <row r="18" spans="1:21" ht="47.45" customHeight="1">
      <c r="A18" s="58">
        <v>14</v>
      </c>
      <c r="B18" s="48"/>
      <c r="C18" s="48"/>
      <c r="D18" s="58"/>
      <c r="E18" s="60"/>
      <c r="F18" s="46">
        <f t="shared" ca="1" si="2"/>
        <v>123</v>
      </c>
      <c r="G18" s="58"/>
      <c r="H18" s="58"/>
      <c r="I18" s="58"/>
      <c r="J18" s="58"/>
      <c r="K18" s="61"/>
      <c r="L18" s="61"/>
      <c r="M18" s="58"/>
      <c r="N18" s="58"/>
      <c r="O18" s="81" t="str">
        <f t="shared" si="1"/>
        <v/>
      </c>
      <c r="P18" s="58"/>
      <c r="Q18" s="58"/>
      <c r="R18" s="84" t="str">
        <f>IF(O18="","",IF(O18&lt;='※入力禁止　保健所確認用'!$B$1,"解除","療養中"))</f>
        <v/>
      </c>
      <c r="S18" s="62"/>
      <c r="T18" s="64"/>
      <c r="U18" s="62"/>
    </row>
    <row r="19" spans="1:21" ht="47.45" customHeight="1">
      <c r="A19" s="58">
        <v>15</v>
      </c>
      <c r="B19" s="48"/>
      <c r="C19" s="48"/>
      <c r="D19" s="58"/>
      <c r="E19" s="60"/>
      <c r="F19" s="46">
        <f t="shared" ca="1" si="2"/>
        <v>123</v>
      </c>
      <c r="G19" s="58"/>
      <c r="H19" s="70"/>
      <c r="I19" s="58"/>
      <c r="J19" s="58"/>
      <c r="K19" s="61"/>
      <c r="L19" s="61"/>
      <c r="M19" s="58"/>
      <c r="N19" s="58"/>
      <c r="O19" s="81" t="str">
        <f t="shared" si="1"/>
        <v/>
      </c>
      <c r="P19" s="58"/>
      <c r="Q19" s="58"/>
      <c r="R19" s="84" t="str">
        <f>IF(O19="","",IF(O19&lt;='※入力禁止　保健所確認用'!$B$1,"解除","療養中"))</f>
        <v/>
      </c>
      <c r="S19" s="62"/>
      <c r="T19" s="64"/>
      <c r="U19" s="62"/>
    </row>
    <row r="20" spans="1:21" ht="47.45" customHeight="1">
      <c r="A20" s="58">
        <v>16</v>
      </c>
      <c r="B20" s="48"/>
      <c r="C20" s="48"/>
      <c r="D20" s="58"/>
      <c r="E20" s="60"/>
      <c r="F20" s="46">
        <f t="shared" ca="1" si="2"/>
        <v>123</v>
      </c>
      <c r="G20" s="58"/>
      <c r="H20" s="70"/>
      <c r="I20" s="58"/>
      <c r="J20" s="58"/>
      <c r="K20" s="61"/>
      <c r="L20" s="61"/>
      <c r="M20" s="58"/>
      <c r="N20" s="58"/>
      <c r="O20" s="81" t="str">
        <f t="shared" si="1"/>
        <v/>
      </c>
      <c r="P20" s="58"/>
      <c r="Q20" s="58"/>
      <c r="R20" s="84" t="str">
        <f>IF(O20="","",IF(O20&lt;='※入力禁止　保健所確認用'!$B$1,"解除","療養中"))</f>
        <v/>
      </c>
      <c r="S20" s="62"/>
      <c r="T20" s="64"/>
      <c r="U20" s="62"/>
    </row>
    <row r="21" spans="1:21" ht="47.45" customHeight="1">
      <c r="A21" s="58">
        <v>17</v>
      </c>
      <c r="B21" s="48"/>
      <c r="C21" s="48"/>
      <c r="D21" s="58"/>
      <c r="E21" s="60"/>
      <c r="F21" s="46">
        <f t="shared" ca="1" si="2"/>
        <v>123</v>
      </c>
      <c r="G21" s="58"/>
      <c r="H21" s="70"/>
      <c r="I21" s="58"/>
      <c r="J21" s="58"/>
      <c r="K21" s="61"/>
      <c r="L21" s="61"/>
      <c r="M21" s="58"/>
      <c r="N21" s="58"/>
      <c r="O21" s="81" t="str">
        <f t="shared" si="1"/>
        <v/>
      </c>
      <c r="P21" s="58"/>
      <c r="Q21" s="58"/>
      <c r="R21" s="84" t="str">
        <f>IF(O21="","",IF(O21&lt;='※入力禁止　保健所確認用'!$B$1,"解除","療養中"))</f>
        <v/>
      </c>
      <c r="S21" s="62"/>
      <c r="T21" s="64"/>
      <c r="U21" s="62"/>
    </row>
    <row r="22" spans="1:21" ht="47.45" customHeight="1">
      <c r="A22" s="58">
        <v>18</v>
      </c>
      <c r="B22" s="48"/>
      <c r="C22" s="48"/>
      <c r="D22" s="58"/>
      <c r="E22" s="60"/>
      <c r="F22" s="46">
        <f t="shared" ca="1" si="2"/>
        <v>123</v>
      </c>
      <c r="G22" s="58"/>
      <c r="H22" s="70"/>
      <c r="I22" s="58"/>
      <c r="J22" s="58"/>
      <c r="K22" s="61"/>
      <c r="L22" s="61"/>
      <c r="M22" s="58"/>
      <c r="N22" s="58"/>
      <c r="O22" s="81" t="str">
        <f t="shared" si="1"/>
        <v/>
      </c>
      <c r="P22" s="58"/>
      <c r="Q22" s="58"/>
      <c r="R22" s="84" t="str">
        <f>IF(O22="","",IF(O22&lt;='※入力禁止　保健所確認用'!$B$1,"解除","療養中"))</f>
        <v/>
      </c>
      <c r="S22" s="62"/>
      <c r="T22" s="64"/>
      <c r="U22" s="62"/>
    </row>
    <row r="23" spans="1:21" ht="47.45" customHeight="1">
      <c r="A23" s="58">
        <v>19</v>
      </c>
      <c r="B23" s="48"/>
      <c r="C23" s="48"/>
      <c r="D23" s="58"/>
      <c r="E23" s="60"/>
      <c r="F23" s="46">
        <f t="shared" ca="1" si="2"/>
        <v>123</v>
      </c>
      <c r="G23" s="58"/>
      <c r="H23" s="70"/>
      <c r="I23" s="58"/>
      <c r="J23" s="58"/>
      <c r="K23" s="61"/>
      <c r="L23" s="61"/>
      <c r="M23" s="58"/>
      <c r="N23" s="58"/>
      <c r="O23" s="81" t="str">
        <f t="shared" si="1"/>
        <v/>
      </c>
      <c r="P23" s="58"/>
      <c r="Q23" s="58"/>
      <c r="R23" s="84" t="str">
        <f>IF(O23="","",IF(O23&lt;='※入力禁止　保健所確認用'!$B$1,"解除","療養中"))</f>
        <v/>
      </c>
      <c r="S23" s="62"/>
      <c r="T23" s="62"/>
      <c r="U23" s="62"/>
    </row>
    <row r="24" spans="1:21" ht="47.45" customHeight="1">
      <c r="A24" s="58">
        <v>20</v>
      </c>
      <c r="B24" s="48"/>
      <c r="C24" s="48"/>
      <c r="D24" s="58"/>
      <c r="E24" s="60"/>
      <c r="F24" s="46">
        <f t="shared" ca="1" si="2"/>
        <v>123</v>
      </c>
      <c r="G24" s="58"/>
      <c r="H24" s="70"/>
      <c r="I24" s="58"/>
      <c r="J24" s="58"/>
      <c r="K24" s="61"/>
      <c r="L24" s="61"/>
      <c r="M24" s="58"/>
      <c r="N24" s="58"/>
      <c r="O24" s="81" t="str">
        <f t="shared" si="1"/>
        <v/>
      </c>
      <c r="P24" s="58"/>
      <c r="Q24" s="58"/>
      <c r="R24" s="84" t="str">
        <f>IF(O24="","",IF(O24&lt;='※入力禁止　保健所確認用'!$B$1,"解除","療養中"))</f>
        <v/>
      </c>
      <c r="S24" s="62"/>
      <c r="T24" s="62"/>
      <c r="U24" s="62"/>
    </row>
    <row r="25" spans="1:21" ht="26.25" customHeight="1">
      <c r="A25" s="58">
        <v>21</v>
      </c>
      <c r="B25" s="48"/>
      <c r="C25" s="59"/>
      <c r="D25" s="58"/>
      <c r="E25" s="60"/>
      <c r="F25" s="46">
        <f t="shared" ca="1" si="2"/>
        <v>123</v>
      </c>
      <c r="G25" s="58"/>
      <c r="H25" s="58"/>
      <c r="I25" s="58"/>
      <c r="J25" s="58"/>
      <c r="K25" s="61"/>
      <c r="L25" s="61"/>
      <c r="M25" s="58"/>
      <c r="N25" s="58"/>
      <c r="O25" s="81" t="str">
        <f t="shared" si="1"/>
        <v/>
      </c>
      <c r="P25" s="58"/>
      <c r="Q25" s="58"/>
      <c r="R25" s="84" t="str">
        <f>IF(O25="","",IF(O25&lt;='※入力禁止　保健所確認用'!$B$1,"解除","療養中"))</f>
        <v/>
      </c>
      <c r="S25" s="62"/>
      <c r="T25" s="62"/>
      <c r="U25" s="62"/>
    </row>
    <row r="26" spans="1:21" ht="26.25" customHeight="1">
      <c r="A26" s="58">
        <v>22</v>
      </c>
      <c r="B26" s="48"/>
      <c r="C26" s="59"/>
      <c r="D26" s="58"/>
      <c r="E26" s="60"/>
      <c r="F26" s="46">
        <f t="shared" ca="1" si="2"/>
        <v>123</v>
      </c>
      <c r="G26" s="58"/>
      <c r="H26" s="58"/>
      <c r="I26" s="48"/>
      <c r="J26" s="58"/>
      <c r="K26" s="61"/>
      <c r="L26" s="61"/>
      <c r="M26" s="58"/>
      <c r="N26" s="58"/>
      <c r="O26" s="81" t="str">
        <f t="shared" si="1"/>
        <v/>
      </c>
      <c r="P26" s="58"/>
      <c r="Q26" s="58"/>
      <c r="R26" s="84" t="str">
        <f>IF(O26="","",IF(O26&lt;='※入力禁止　保健所確認用'!$B$1,"解除","療養中"))</f>
        <v/>
      </c>
      <c r="S26" s="62"/>
      <c r="T26" s="62"/>
      <c r="U26" s="62"/>
    </row>
    <row r="27" spans="1:21" ht="26.25" customHeight="1">
      <c r="A27" s="58">
        <v>23</v>
      </c>
      <c r="B27" s="71"/>
      <c r="C27" s="71"/>
      <c r="D27" s="72"/>
      <c r="E27" s="73"/>
      <c r="F27" s="46">
        <f t="shared" ca="1" si="2"/>
        <v>123</v>
      </c>
      <c r="G27" s="58"/>
      <c r="H27" s="58"/>
      <c r="I27" s="71"/>
      <c r="J27" s="72"/>
      <c r="K27" s="83"/>
      <c r="L27" s="83"/>
      <c r="M27" s="58"/>
      <c r="N27" s="58"/>
      <c r="O27" s="81" t="str">
        <f t="shared" si="1"/>
        <v/>
      </c>
      <c r="P27" s="58"/>
      <c r="Q27" s="58"/>
      <c r="R27" s="84" t="str">
        <f>IF(O27="","",IF(O27&lt;='※入力禁止　保健所確認用'!$B$1,"解除","療養中"))</f>
        <v/>
      </c>
      <c r="S27" s="62"/>
      <c r="T27" s="62"/>
      <c r="U27" s="62"/>
    </row>
    <row r="28" spans="1:21" ht="26.25" customHeight="1">
      <c r="A28" s="58">
        <v>24</v>
      </c>
      <c r="B28" s="71"/>
      <c r="C28" s="71"/>
      <c r="D28" s="72"/>
      <c r="E28" s="73"/>
      <c r="F28" s="46">
        <f t="shared" ca="1" si="2"/>
        <v>123</v>
      </c>
      <c r="G28" s="58"/>
      <c r="H28" s="70"/>
      <c r="I28" s="58"/>
      <c r="J28" s="58"/>
      <c r="K28" s="83"/>
      <c r="L28" s="83"/>
      <c r="M28" s="58"/>
      <c r="N28" s="58"/>
      <c r="O28" s="81" t="str">
        <f t="shared" si="1"/>
        <v/>
      </c>
      <c r="P28" s="58"/>
      <c r="Q28" s="58"/>
      <c r="R28" s="84" t="str">
        <f>IF(O28="","",IF(O28&lt;='※入力禁止　保健所確認用'!$B$1,"解除","療養中"))</f>
        <v/>
      </c>
      <c r="S28" s="62"/>
      <c r="T28" s="62"/>
      <c r="U28" s="62"/>
    </row>
    <row r="29" spans="1:21" ht="26.25" customHeight="1">
      <c r="A29" s="58">
        <v>25</v>
      </c>
      <c r="B29" s="71"/>
      <c r="C29" s="71"/>
      <c r="D29" s="72"/>
      <c r="E29" s="73"/>
      <c r="F29" s="46">
        <f t="shared" ca="1" si="2"/>
        <v>123</v>
      </c>
      <c r="G29" s="58"/>
      <c r="H29" s="58"/>
      <c r="I29" s="71"/>
      <c r="J29" s="74"/>
      <c r="K29" s="83"/>
      <c r="L29" s="83"/>
      <c r="M29" s="58"/>
      <c r="O29" s="81" t="str">
        <f t="shared" si="1"/>
        <v/>
      </c>
      <c r="R29" s="84" t="str">
        <f>IF(O29="","",IF(O29&lt;='※入力禁止　保健所確認用'!$B$1,"解除","療養中"))</f>
        <v/>
      </c>
    </row>
    <row r="30" spans="1:21" ht="26.25" customHeight="1">
      <c r="A30" s="58">
        <v>26</v>
      </c>
      <c r="B30" s="71"/>
      <c r="C30" s="71"/>
      <c r="D30" s="72"/>
      <c r="E30" s="73"/>
      <c r="F30" s="46">
        <f t="shared" ca="1" si="2"/>
        <v>123</v>
      </c>
      <c r="G30" s="58"/>
      <c r="H30" s="70"/>
      <c r="I30" s="58"/>
      <c r="J30" s="58"/>
      <c r="K30" s="83"/>
      <c r="L30" s="83"/>
      <c r="M30" s="58"/>
      <c r="N30" s="58"/>
      <c r="O30" s="81" t="str">
        <f t="shared" si="1"/>
        <v/>
      </c>
      <c r="P30" s="58"/>
      <c r="Q30" s="58"/>
      <c r="R30" s="84" t="str">
        <f>IF(O30="","",IF(O30&lt;='※入力禁止　保健所確認用'!$B$1,"解除","療養中"))</f>
        <v/>
      </c>
    </row>
    <row r="31" spans="1:21" ht="26.25" customHeight="1">
      <c r="A31" s="58">
        <v>27</v>
      </c>
      <c r="B31" s="71"/>
      <c r="C31" s="71"/>
      <c r="D31" s="72"/>
      <c r="E31" s="73"/>
      <c r="F31" s="46">
        <f t="shared" ca="1" si="2"/>
        <v>123</v>
      </c>
      <c r="G31" s="58"/>
      <c r="H31" s="70"/>
      <c r="I31" s="58"/>
      <c r="J31" s="58"/>
      <c r="K31" s="83"/>
      <c r="L31" s="83"/>
      <c r="M31" s="58"/>
      <c r="N31" s="58"/>
      <c r="O31" s="81" t="str">
        <f t="shared" si="1"/>
        <v/>
      </c>
      <c r="P31" s="58"/>
      <c r="Q31" s="58"/>
      <c r="R31" s="84" t="str">
        <f>IF(O31="","",IF(O31&lt;='※入力禁止　保健所確認用'!$B$1,"解除","療養中"))</f>
        <v/>
      </c>
    </row>
    <row r="32" spans="1:21" ht="26.25" customHeight="1">
      <c r="A32" s="58">
        <v>28</v>
      </c>
      <c r="B32" s="71"/>
      <c r="C32" s="71"/>
      <c r="D32" s="72"/>
      <c r="E32" s="73"/>
      <c r="F32" s="46">
        <f t="shared" ca="1" si="2"/>
        <v>123</v>
      </c>
      <c r="G32" s="72"/>
      <c r="H32" s="58"/>
      <c r="I32" s="71"/>
      <c r="J32" s="72"/>
      <c r="K32" s="83"/>
      <c r="L32" s="83"/>
      <c r="M32" s="72"/>
      <c r="N32" s="58"/>
      <c r="O32" s="81" t="str">
        <f t="shared" si="1"/>
        <v/>
      </c>
      <c r="P32" s="58"/>
      <c r="Q32" s="58"/>
      <c r="R32" s="84" t="str">
        <f>IF(O32="","",IF(O32&lt;='※入力禁止　保健所確認用'!$B$1,"解除","療養中"))</f>
        <v/>
      </c>
    </row>
    <row r="33" spans="1:18" ht="26.25" customHeight="1">
      <c r="A33" s="58">
        <v>29</v>
      </c>
      <c r="B33" s="71"/>
      <c r="C33" s="71"/>
      <c r="D33" s="72"/>
      <c r="E33" s="73"/>
      <c r="F33" s="46">
        <f t="shared" ca="1" si="2"/>
        <v>123</v>
      </c>
      <c r="G33" s="58"/>
      <c r="H33" s="70"/>
      <c r="I33" s="58"/>
      <c r="J33" s="58"/>
      <c r="K33" s="83"/>
      <c r="L33" s="83"/>
      <c r="M33" s="58"/>
      <c r="N33" s="58"/>
      <c r="O33" s="81" t="str">
        <f t="shared" si="1"/>
        <v/>
      </c>
      <c r="P33" s="58"/>
      <c r="Q33" s="58"/>
      <c r="R33" s="84" t="str">
        <f>IF(O33="","",IF(O33&lt;='※入力禁止　保健所確認用'!$B$1,"解除","療養中"))</f>
        <v/>
      </c>
    </row>
    <row r="34" spans="1:18" ht="26.25" customHeight="1">
      <c r="A34" s="58">
        <v>30</v>
      </c>
      <c r="B34" s="71"/>
      <c r="C34" s="71"/>
      <c r="D34" s="72"/>
      <c r="E34" s="73"/>
      <c r="F34" s="46">
        <f t="shared" ca="1" si="2"/>
        <v>123</v>
      </c>
      <c r="G34" s="72"/>
      <c r="H34" s="58"/>
      <c r="I34" s="71"/>
      <c r="J34" s="72"/>
      <c r="K34" s="83"/>
      <c r="L34" s="83"/>
      <c r="M34" s="72"/>
      <c r="N34" s="58"/>
      <c r="O34" s="81" t="str">
        <f t="shared" si="1"/>
        <v/>
      </c>
      <c r="P34" s="58"/>
      <c r="Q34" s="58"/>
      <c r="R34" s="84" t="str">
        <f>IF(O34="","",IF(O34&lt;='※入力禁止　保健所確認用'!$B$1,"解除","療養中"))</f>
        <v/>
      </c>
    </row>
    <row r="35" spans="1:18" ht="26.25" customHeight="1">
      <c r="A35" s="58">
        <v>31</v>
      </c>
      <c r="B35" s="71"/>
      <c r="C35" s="71"/>
      <c r="D35" s="72"/>
      <c r="E35" s="73"/>
      <c r="F35" s="46">
        <f t="shared" ca="1" si="2"/>
        <v>123</v>
      </c>
      <c r="G35" s="58"/>
      <c r="H35" s="70"/>
      <c r="I35" s="58"/>
      <c r="J35" s="58"/>
      <c r="K35" s="83"/>
      <c r="L35" s="83"/>
      <c r="M35" s="72"/>
      <c r="N35" s="58"/>
      <c r="O35" s="81" t="str">
        <f t="shared" si="1"/>
        <v/>
      </c>
      <c r="P35" s="58"/>
      <c r="Q35" s="58"/>
      <c r="R35" s="84" t="str">
        <f>IF(O35="","",IF(O35&lt;='※入力禁止　保健所確認用'!$B$1,"解除","療養中"))</f>
        <v/>
      </c>
    </row>
    <row r="36" spans="1:18" ht="26.25" customHeight="1">
      <c r="A36" s="58">
        <v>32</v>
      </c>
      <c r="B36" s="71"/>
      <c r="C36" s="71"/>
      <c r="D36" s="72"/>
      <c r="E36" s="73"/>
      <c r="F36" s="46">
        <f t="shared" ca="1" si="2"/>
        <v>123</v>
      </c>
      <c r="G36" s="58"/>
      <c r="H36" s="70"/>
      <c r="I36" s="58"/>
      <c r="J36" s="58"/>
      <c r="K36" s="83"/>
      <c r="L36" s="83"/>
      <c r="M36" s="58"/>
      <c r="N36" s="58"/>
      <c r="O36" s="81" t="str">
        <f t="shared" si="1"/>
        <v/>
      </c>
      <c r="P36" s="58"/>
      <c r="Q36" s="58"/>
      <c r="R36" s="84" t="str">
        <f>IF(O36="","",IF(O36&lt;='※入力禁止　保健所確認用'!$B$1,"解除","療養中"))</f>
        <v/>
      </c>
    </row>
    <row r="37" spans="1:18" ht="26.25" customHeight="1">
      <c r="A37" s="58">
        <v>33</v>
      </c>
      <c r="B37" s="48"/>
      <c r="C37" s="48"/>
      <c r="D37" s="72"/>
      <c r="E37" s="73"/>
      <c r="F37" s="46">
        <f t="shared" ca="1" si="2"/>
        <v>123</v>
      </c>
      <c r="G37" s="58"/>
      <c r="H37" s="70"/>
      <c r="I37" s="58"/>
      <c r="J37" s="58"/>
      <c r="K37" s="83"/>
      <c r="L37" s="83"/>
      <c r="M37" s="58"/>
      <c r="N37" s="58"/>
      <c r="O37" s="81" t="str">
        <f t="shared" si="1"/>
        <v/>
      </c>
      <c r="P37" s="58"/>
      <c r="Q37" s="58"/>
      <c r="R37" s="84" t="str">
        <f>IF(O37="","",IF(O37&lt;='※入力禁止　保健所確認用'!$B$1,"解除","療養中"))</f>
        <v/>
      </c>
    </row>
    <row r="38" spans="1:18" ht="26.25" customHeight="1">
      <c r="A38" s="58">
        <v>34</v>
      </c>
      <c r="B38" s="48"/>
      <c r="C38" s="48"/>
      <c r="D38" s="72"/>
      <c r="E38" s="60"/>
      <c r="F38" s="46">
        <f t="shared" ca="1" si="2"/>
        <v>123</v>
      </c>
      <c r="G38" s="58"/>
      <c r="H38" s="58"/>
      <c r="I38" s="48"/>
      <c r="J38" s="58"/>
      <c r="K38" s="61"/>
      <c r="L38" s="61"/>
      <c r="M38" s="58"/>
      <c r="N38" s="58"/>
      <c r="O38" s="81" t="str">
        <f t="shared" si="1"/>
        <v/>
      </c>
      <c r="P38" s="58"/>
      <c r="Q38" s="58"/>
      <c r="R38" s="84" t="str">
        <f>IF(O38="","",IF(O38&lt;='※入力禁止　保健所確認用'!$B$1,"解除","療養中"))</f>
        <v/>
      </c>
    </row>
    <row r="39" spans="1:18" ht="26.25" customHeight="1">
      <c r="A39" s="58">
        <v>35</v>
      </c>
      <c r="B39" s="48"/>
      <c r="C39" s="48"/>
      <c r="D39" s="58"/>
      <c r="E39" s="60"/>
      <c r="F39" s="46">
        <f t="shared" ca="1" si="2"/>
        <v>123</v>
      </c>
      <c r="G39" s="58"/>
      <c r="H39" s="70"/>
      <c r="I39" s="58"/>
      <c r="J39" s="58"/>
      <c r="K39" s="61"/>
      <c r="L39" s="61"/>
      <c r="M39" s="58"/>
      <c r="N39" s="58"/>
      <c r="O39" s="81" t="str">
        <f t="shared" si="1"/>
        <v/>
      </c>
      <c r="P39" s="58"/>
      <c r="Q39" s="58"/>
      <c r="R39" s="84" t="str">
        <f>IF(O39="","",IF(O39&lt;='※入力禁止　保健所確認用'!$B$1,"解除","療養中"))</f>
        <v/>
      </c>
    </row>
    <row r="40" spans="1:18" ht="26.25" customHeight="1">
      <c r="A40" s="58">
        <v>36</v>
      </c>
      <c r="B40" s="48"/>
      <c r="C40" s="48"/>
      <c r="D40" s="58"/>
      <c r="E40" s="60"/>
      <c r="F40" s="46">
        <f t="shared" ca="1" si="2"/>
        <v>123</v>
      </c>
      <c r="G40" s="58"/>
      <c r="H40" s="70"/>
      <c r="I40" s="58"/>
      <c r="J40" s="58"/>
      <c r="K40" s="61"/>
      <c r="L40" s="61"/>
      <c r="M40" s="58"/>
      <c r="N40" s="58"/>
      <c r="O40" s="81" t="str">
        <f t="shared" si="1"/>
        <v/>
      </c>
      <c r="P40" s="58"/>
      <c r="Q40" s="58"/>
      <c r="R40" s="84" t="str">
        <f>IF(O40="","",IF(O40&lt;='※入力禁止　保健所確認用'!$B$1,"解除","療養中"))</f>
        <v/>
      </c>
    </row>
    <row r="41" spans="1:18" ht="26.25" customHeight="1">
      <c r="A41" s="58">
        <v>37</v>
      </c>
      <c r="B41" s="48"/>
      <c r="C41" s="48"/>
      <c r="D41" s="58"/>
      <c r="E41" s="60"/>
      <c r="F41" s="46">
        <f t="shared" ca="1" si="2"/>
        <v>123</v>
      </c>
      <c r="G41" s="58"/>
      <c r="H41" s="70"/>
      <c r="I41" s="58"/>
      <c r="J41" s="58"/>
      <c r="K41" s="61"/>
      <c r="L41" s="61"/>
      <c r="M41" s="58"/>
      <c r="N41" s="58"/>
      <c r="O41" s="81" t="str">
        <f t="shared" si="1"/>
        <v/>
      </c>
      <c r="P41" s="58"/>
      <c r="Q41" s="58"/>
      <c r="R41" s="84" t="str">
        <f>IF(O41="","",IF(O41&lt;='※入力禁止　保健所確認用'!$B$1,"解除","療養中"))</f>
        <v/>
      </c>
    </row>
    <row r="42" spans="1:18" ht="26.25" customHeight="1">
      <c r="A42" s="58">
        <v>38</v>
      </c>
      <c r="B42" s="48"/>
      <c r="C42" s="48"/>
      <c r="D42" s="58"/>
      <c r="E42" s="60"/>
      <c r="F42" s="46">
        <f t="shared" ca="1" si="2"/>
        <v>123</v>
      </c>
      <c r="G42" s="58"/>
      <c r="H42" s="58"/>
      <c r="I42" s="58"/>
      <c r="J42" s="58"/>
      <c r="K42" s="69"/>
      <c r="L42" s="69"/>
      <c r="M42" s="58"/>
      <c r="N42" s="58"/>
      <c r="O42" s="81" t="str">
        <f t="shared" si="1"/>
        <v/>
      </c>
      <c r="P42" s="58"/>
      <c r="Q42" s="58"/>
      <c r="R42" s="84" t="str">
        <f>IF(O42="","",IF(O42&lt;='※入力禁止　保健所確認用'!$B$1,"解除","療養中"))</f>
        <v/>
      </c>
    </row>
    <row r="43" spans="1:18" ht="26.25" customHeight="1">
      <c r="A43" s="58">
        <v>39</v>
      </c>
      <c r="B43" s="48"/>
      <c r="C43" s="48"/>
      <c r="D43" s="58"/>
      <c r="E43" s="60"/>
      <c r="F43" s="46">
        <f t="shared" ca="1" si="2"/>
        <v>123</v>
      </c>
      <c r="G43" s="58"/>
      <c r="H43" s="58"/>
      <c r="I43" s="58"/>
      <c r="J43" s="58"/>
      <c r="K43" s="69"/>
      <c r="L43" s="69"/>
      <c r="M43" s="58"/>
      <c r="N43" s="58"/>
      <c r="O43" s="81" t="str">
        <f t="shared" si="1"/>
        <v/>
      </c>
      <c r="P43" s="58"/>
      <c r="Q43" s="58"/>
      <c r="R43" s="84" t="str">
        <f>IF(O43="","",IF(O43&lt;='※入力禁止　保健所確認用'!$B$1,"解除","療養中"))</f>
        <v/>
      </c>
    </row>
    <row r="44" spans="1:18" ht="26.25" customHeight="1">
      <c r="A44" s="58">
        <v>40</v>
      </c>
      <c r="B44" s="48"/>
      <c r="C44" s="48"/>
      <c r="D44" s="58"/>
      <c r="E44" s="60"/>
      <c r="F44" s="46">
        <f t="shared" ca="1" si="2"/>
        <v>123</v>
      </c>
      <c r="G44" s="58"/>
      <c r="H44" s="58"/>
      <c r="I44" s="58"/>
      <c r="J44" s="58"/>
      <c r="K44" s="69"/>
      <c r="L44" s="69"/>
      <c r="M44" s="58"/>
      <c r="N44" s="58"/>
      <c r="O44" s="81" t="str">
        <f t="shared" si="1"/>
        <v/>
      </c>
      <c r="P44" s="58"/>
      <c r="Q44" s="58"/>
      <c r="R44" s="84" t="str">
        <f>IF(O44="","",IF(O44&lt;='※入力禁止　保健所確認用'!$B$1,"解除","療養中"))</f>
        <v/>
      </c>
    </row>
    <row r="45" spans="1:18" ht="26.25" customHeight="1">
      <c r="A45" s="58">
        <v>41</v>
      </c>
      <c r="B45" s="48"/>
      <c r="C45" s="48"/>
      <c r="D45" s="58"/>
      <c r="E45" s="60"/>
      <c r="F45" s="46">
        <f t="shared" ca="1" si="2"/>
        <v>123</v>
      </c>
      <c r="G45" s="58"/>
      <c r="H45" s="58"/>
      <c r="I45" s="58"/>
      <c r="J45" s="58"/>
      <c r="K45" s="69"/>
      <c r="L45" s="69"/>
      <c r="M45" s="58"/>
      <c r="N45" s="58"/>
      <c r="O45" s="81" t="str">
        <f t="shared" si="1"/>
        <v/>
      </c>
      <c r="P45" s="58"/>
      <c r="Q45" s="58"/>
      <c r="R45" s="84" t="str">
        <f>IF(O45="","",IF(O45&lt;='※入力禁止　保健所確認用'!$B$1,"解除","療養中"))</f>
        <v/>
      </c>
    </row>
    <row r="46" spans="1:18" ht="26.25" customHeight="1">
      <c r="A46" s="58">
        <v>42</v>
      </c>
      <c r="B46" s="48"/>
      <c r="C46" s="48"/>
      <c r="D46" s="58"/>
      <c r="E46" s="60"/>
      <c r="F46" s="46">
        <f t="shared" ca="1" si="2"/>
        <v>123</v>
      </c>
      <c r="G46" s="58"/>
      <c r="H46" s="58"/>
      <c r="I46" s="58"/>
      <c r="J46" s="58"/>
      <c r="K46" s="69"/>
      <c r="L46" s="69"/>
      <c r="M46" s="58"/>
      <c r="N46" s="58"/>
      <c r="O46" s="81" t="str">
        <f t="shared" si="1"/>
        <v/>
      </c>
      <c r="P46" s="58"/>
      <c r="Q46" s="58"/>
      <c r="R46" s="84" t="str">
        <f>IF(O46="","",IF(O46&lt;='※入力禁止　保健所確認用'!$B$1,"解除","療養中"))</f>
        <v/>
      </c>
    </row>
    <row r="47" spans="1:18" ht="26.25" customHeight="1">
      <c r="A47" s="58">
        <v>43</v>
      </c>
      <c r="B47" s="48"/>
      <c r="C47" s="48"/>
      <c r="D47" s="58"/>
      <c r="E47" s="60"/>
      <c r="F47" s="46">
        <f t="shared" ca="1" si="2"/>
        <v>123</v>
      </c>
      <c r="G47" s="58"/>
      <c r="H47" s="58"/>
      <c r="I47" s="58"/>
      <c r="J47" s="58"/>
      <c r="K47" s="69"/>
      <c r="L47" s="69"/>
      <c r="M47" s="58"/>
      <c r="N47" s="58"/>
      <c r="O47" s="81" t="str">
        <f t="shared" si="1"/>
        <v/>
      </c>
      <c r="P47" s="58"/>
      <c r="Q47" s="58"/>
      <c r="R47" s="84" t="str">
        <f>IF(O47="","",IF(O47&lt;='※入力禁止　保健所確認用'!$B$1,"解除","療養中"))</f>
        <v/>
      </c>
    </row>
    <row r="48" spans="1:18" ht="26.25" customHeight="1">
      <c r="A48" s="58">
        <v>44</v>
      </c>
      <c r="B48" s="48"/>
      <c r="C48" s="48"/>
      <c r="D48" s="58"/>
      <c r="E48" s="60"/>
      <c r="F48" s="46">
        <f t="shared" ca="1" si="2"/>
        <v>123</v>
      </c>
      <c r="G48" s="58"/>
      <c r="H48" s="58"/>
      <c r="I48" s="58"/>
      <c r="J48" s="58"/>
      <c r="K48" s="69"/>
      <c r="L48" s="69"/>
      <c r="M48" s="58"/>
      <c r="N48" s="58"/>
      <c r="O48" s="81" t="str">
        <f t="shared" si="1"/>
        <v/>
      </c>
      <c r="P48" s="58"/>
      <c r="Q48" s="58"/>
      <c r="R48" s="84" t="str">
        <f>IF(O48="","",IF(O48&lt;='※入力禁止　保健所確認用'!$B$1,"解除","療養中"))</f>
        <v/>
      </c>
    </row>
    <row r="49" spans="1:18" ht="26.25" customHeight="1">
      <c r="A49" s="58">
        <v>45</v>
      </c>
      <c r="B49" s="48"/>
      <c r="C49" s="48"/>
      <c r="D49" s="58"/>
      <c r="E49" s="60"/>
      <c r="F49" s="46">
        <f t="shared" ca="1" si="2"/>
        <v>123</v>
      </c>
      <c r="G49" s="58"/>
      <c r="H49" s="58"/>
      <c r="I49" s="58"/>
      <c r="J49" s="58"/>
      <c r="K49" s="69"/>
      <c r="L49" s="69"/>
      <c r="M49" s="58"/>
      <c r="N49" s="58"/>
      <c r="O49" s="81" t="str">
        <f t="shared" si="1"/>
        <v/>
      </c>
      <c r="P49" s="58"/>
      <c r="Q49" s="58"/>
      <c r="R49" s="84" t="str">
        <f>IF(O49="","",IF(O49&lt;='※入力禁止　保健所確認用'!$B$1,"解除","療養中"))</f>
        <v/>
      </c>
    </row>
    <row r="50" spans="1:18" ht="26.25" customHeight="1">
      <c r="A50" s="58">
        <v>46</v>
      </c>
      <c r="B50" s="48"/>
      <c r="C50" s="48"/>
      <c r="D50" s="58"/>
      <c r="E50" s="60"/>
      <c r="F50" s="46">
        <f t="shared" ca="1" si="2"/>
        <v>123</v>
      </c>
      <c r="G50" s="58"/>
      <c r="H50" s="58"/>
      <c r="I50" s="58"/>
      <c r="J50" s="58"/>
      <c r="K50" s="69"/>
      <c r="L50" s="69"/>
      <c r="M50" s="58"/>
      <c r="N50" s="58"/>
      <c r="O50" s="81" t="str">
        <f t="shared" si="1"/>
        <v/>
      </c>
      <c r="P50" s="58"/>
      <c r="Q50" s="58"/>
      <c r="R50" s="84" t="str">
        <f>IF(O50="","",IF(O50&lt;='※入力禁止　保健所確認用'!$B$1,"解除","療養中"))</f>
        <v/>
      </c>
    </row>
    <row r="51" spans="1:18" ht="26.25" customHeight="1">
      <c r="A51" s="58">
        <v>47</v>
      </c>
      <c r="B51" s="48"/>
      <c r="C51" s="48"/>
      <c r="D51" s="58"/>
      <c r="E51" s="60"/>
      <c r="F51" s="46">
        <f t="shared" ca="1" si="2"/>
        <v>123</v>
      </c>
      <c r="G51" s="58"/>
      <c r="H51" s="58"/>
      <c r="I51" s="58"/>
      <c r="J51" s="58"/>
      <c r="K51" s="69"/>
      <c r="L51" s="69"/>
      <c r="M51" s="58"/>
      <c r="N51" s="58"/>
      <c r="O51" s="81" t="str">
        <f t="shared" si="1"/>
        <v/>
      </c>
      <c r="P51" s="58"/>
      <c r="Q51" s="58"/>
      <c r="R51" s="84" t="str">
        <f>IF(O51="","",IF(O51&lt;='※入力禁止　保健所確認用'!$B$1,"解除","療養中"))</f>
        <v/>
      </c>
    </row>
    <row r="52" spans="1:18" ht="26.25" customHeight="1">
      <c r="A52" s="58">
        <v>48</v>
      </c>
      <c r="B52" s="48"/>
      <c r="C52" s="48"/>
      <c r="D52" s="58"/>
      <c r="E52" s="60"/>
      <c r="F52" s="46">
        <f t="shared" ca="1" si="2"/>
        <v>123</v>
      </c>
      <c r="G52" s="58"/>
      <c r="H52" s="58"/>
      <c r="I52" s="58"/>
      <c r="J52" s="58"/>
      <c r="K52" s="69"/>
      <c r="L52" s="69"/>
      <c r="M52" s="58"/>
      <c r="N52" s="58"/>
      <c r="O52" s="81" t="str">
        <f t="shared" si="1"/>
        <v/>
      </c>
      <c r="P52" s="58"/>
      <c r="Q52" s="58"/>
      <c r="R52" s="84" t="str">
        <f>IF(O52="","",IF(O52&lt;='※入力禁止　保健所確認用'!$B$1,"解除","療養中"))</f>
        <v/>
      </c>
    </row>
    <row r="53" spans="1:18" ht="26.25" customHeight="1">
      <c r="A53" s="58">
        <v>49</v>
      </c>
      <c r="B53" s="48"/>
      <c r="C53" s="48"/>
      <c r="D53" s="58"/>
      <c r="E53" s="60"/>
      <c r="F53" s="46">
        <f t="shared" ca="1" si="2"/>
        <v>123</v>
      </c>
      <c r="G53" s="58"/>
      <c r="H53" s="58"/>
      <c r="I53" s="58"/>
      <c r="J53" s="58"/>
      <c r="K53" s="69"/>
      <c r="L53" s="69"/>
      <c r="M53" s="58"/>
      <c r="N53" s="58"/>
      <c r="O53" s="81" t="str">
        <f t="shared" si="1"/>
        <v/>
      </c>
      <c r="P53" s="58"/>
      <c r="Q53" s="58"/>
      <c r="R53" s="84" t="str">
        <f>IF(O53="","",IF(O53&lt;='※入力禁止　保健所確認用'!$B$1,"解除","療養中"))</f>
        <v/>
      </c>
    </row>
    <row r="54" spans="1:18" ht="26.25" customHeight="1">
      <c r="A54" s="58">
        <v>50</v>
      </c>
      <c r="B54" s="48"/>
      <c r="C54" s="48"/>
      <c r="D54" s="58"/>
      <c r="E54" s="60"/>
      <c r="F54" s="46">
        <f t="shared" ca="1" si="2"/>
        <v>123</v>
      </c>
      <c r="G54" s="58"/>
      <c r="H54" s="58"/>
      <c r="I54" s="58"/>
      <c r="J54" s="58"/>
      <c r="K54" s="69"/>
      <c r="L54" s="69"/>
      <c r="M54" s="58"/>
      <c r="N54" s="58"/>
      <c r="O54" s="81" t="str">
        <f t="shared" si="1"/>
        <v/>
      </c>
      <c r="P54" s="58"/>
      <c r="Q54" s="58"/>
      <c r="R54" s="84" t="str">
        <f>IF(O54="","",IF(O54&lt;='※入力禁止　保健所確認用'!$B$1,"解除","療養中"))</f>
        <v/>
      </c>
    </row>
    <row r="55" spans="1:18" ht="16.5" customHeight="1">
      <c r="E55" s="75"/>
      <c r="F55" s="78"/>
      <c r="O55" s="82"/>
      <c r="R55" s="84" t="str">
        <f>IF(O55="","",IF(O55&lt;='※入力禁止　保健所確認用'!$B$1,"解除","療養中"))</f>
        <v/>
      </c>
    </row>
    <row r="56" spans="1:18" ht="16.5" customHeight="1">
      <c r="E56" s="75"/>
      <c r="F56" s="78"/>
      <c r="O56" s="82"/>
      <c r="R56" s="84" t="str">
        <f>IF(O56="","",IF(O56&lt;='※入力禁止　保健所確認用'!$B$1,"解除","療養中"))</f>
        <v/>
      </c>
    </row>
    <row r="57" spans="1:18" ht="16.5" customHeight="1">
      <c r="E57" s="76"/>
      <c r="F57" s="79"/>
      <c r="O57" s="82"/>
      <c r="R57" s="84" t="str">
        <f>IF(O57="","",IF(O57&lt;='※入力禁止　保健所確認用'!$B$1,"解除","療養中"))</f>
        <v/>
      </c>
    </row>
    <row r="58" spans="1:18" ht="16.5" customHeight="1">
      <c r="E58" s="75"/>
      <c r="F58" s="78"/>
      <c r="O58" s="82"/>
      <c r="R58" s="84" t="str">
        <f>IF(O58="","",IF(O58&lt;='※入力禁止　保健所確認用'!$B$1,"解除","療養中"))</f>
        <v/>
      </c>
    </row>
    <row r="59" spans="1:18" ht="16.5" customHeight="1">
      <c r="E59" s="75"/>
      <c r="F59" s="78"/>
      <c r="O59" s="82"/>
      <c r="R59" s="84" t="str">
        <f>IF(O59="","",IF(O59&lt;='※入力禁止　保健所確認用'!$B$1,"解除","療養中"))</f>
        <v/>
      </c>
    </row>
    <row r="60" spans="1:18" ht="16.5" customHeight="1">
      <c r="E60" s="75"/>
      <c r="F60" s="78"/>
      <c r="O60" s="82"/>
      <c r="R60" s="84" t="str">
        <f>IF(O60="","",IF(O60&lt;='※入力禁止　保健所確認用'!$B$1,"解除","療養中"))</f>
        <v/>
      </c>
    </row>
    <row r="61" spans="1:18" ht="16.5" customHeight="1">
      <c r="E61" s="75"/>
      <c r="F61" s="78"/>
      <c r="O61" s="82"/>
      <c r="R61" s="84" t="str">
        <f>IF(O61="","",IF(O61&lt;='※入力禁止　保健所確認用'!$B$1,"解除","療養中"))</f>
        <v/>
      </c>
    </row>
    <row r="62" spans="1:18" ht="16.5" customHeight="1">
      <c r="E62" s="75"/>
      <c r="F62" s="78"/>
      <c r="O62" s="82"/>
      <c r="R62" s="84" t="str">
        <f>IF(O62="","",IF(O62&lt;='※入力禁止　保健所確認用'!$B$1,"解除","療養中"))</f>
        <v/>
      </c>
    </row>
    <row r="63" spans="1:18" ht="16.5" customHeight="1">
      <c r="E63" s="75"/>
      <c r="F63" s="78"/>
      <c r="O63" s="82"/>
      <c r="R63" s="84" t="str">
        <f>IF(O63="","",IF(O63&lt;='※入力禁止　保健所確認用'!$B$1,"解除","療養中"))</f>
        <v/>
      </c>
    </row>
    <row r="64" spans="1:18" ht="16.5" customHeight="1">
      <c r="E64" s="75"/>
      <c r="F64" s="78"/>
      <c r="O64" s="82"/>
      <c r="R64" s="84" t="str">
        <f>IF(O64="","",IF(O64&lt;='※入力禁止　保健所確認用'!$B$1,"解除","療養中"))</f>
        <v/>
      </c>
    </row>
    <row r="65" spans="5:18" ht="16.5" customHeight="1">
      <c r="E65" s="75"/>
      <c r="F65" s="78"/>
      <c r="O65" s="82"/>
      <c r="R65" s="84" t="str">
        <f>IF(O65="","",IF(O65&lt;='※入力禁止　保健所確認用'!$B$1,"解除","療養中"))</f>
        <v/>
      </c>
    </row>
    <row r="66" spans="5:18" ht="16.5" customHeight="1">
      <c r="E66" s="75"/>
      <c r="F66" s="78"/>
      <c r="O66" s="82"/>
      <c r="R66" s="84" t="str">
        <f>IF(O66="","",IF(O66&lt;='※入力禁止　保健所確認用'!$B$1,"解除","療養中"))</f>
        <v/>
      </c>
    </row>
    <row r="67" spans="5:18" ht="16.5" customHeight="1">
      <c r="E67" s="75"/>
      <c r="F67" s="78"/>
      <c r="O67" s="82"/>
      <c r="R67" s="84" t="str">
        <f>IF(O67="","",IF(O67&lt;='※入力禁止　保健所確認用'!$B$1,"解除","療養中"))</f>
        <v/>
      </c>
    </row>
    <row r="68" spans="5:18" ht="16.5" customHeight="1">
      <c r="E68" s="75"/>
      <c r="F68" s="78"/>
      <c r="O68" s="82"/>
      <c r="R68" s="84" t="str">
        <f>IF(O68="","",IF(O68&lt;='※入力禁止　保健所確認用'!$B$1,"解除","療養中"))</f>
        <v/>
      </c>
    </row>
    <row r="69" spans="5:18" ht="16.5" customHeight="1">
      <c r="E69" s="75"/>
      <c r="F69" s="78"/>
      <c r="O69" s="82"/>
      <c r="R69" s="84" t="str">
        <f>IF(O69="","",IF(O69&lt;='※入力禁止　保健所確認用'!$B$1,"解除","療養中"))</f>
        <v/>
      </c>
    </row>
    <row r="70" spans="5:18" ht="16.5" customHeight="1">
      <c r="E70" s="75"/>
      <c r="F70" s="78"/>
      <c r="O70" s="82"/>
      <c r="R70" s="84" t="str">
        <f>IF(O70="","",IF(O70&lt;='※入力禁止　保健所確認用'!$B$1,"解除","療養中"))</f>
        <v/>
      </c>
    </row>
    <row r="71" spans="5:18" ht="16.5" customHeight="1">
      <c r="E71" s="75"/>
      <c r="F71" s="78"/>
      <c r="O71" s="82"/>
      <c r="R71" s="84" t="str">
        <f>IF(O71="","",IF(O71&lt;='※入力禁止　保健所確認用'!$B$1,"解除","療養中"))</f>
        <v/>
      </c>
    </row>
    <row r="72" spans="5:18" ht="16.5" customHeight="1">
      <c r="E72" s="75"/>
      <c r="F72" s="78"/>
      <c r="O72" s="82"/>
      <c r="R72" s="84" t="str">
        <f>IF(O72="","",IF(O72&lt;='※入力禁止　保健所確認用'!$B$1,"解除","療養中"))</f>
        <v/>
      </c>
    </row>
    <row r="73" spans="5:18" ht="16.5" customHeight="1">
      <c r="E73" s="77"/>
      <c r="F73" s="80"/>
      <c r="O73" s="82"/>
      <c r="R73" s="84" t="str">
        <f>IF(O73="","",IF(O73&lt;='※入力禁止　保健所確認用'!$B$1,"解除","療養中"))</f>
        <v/>
      </c>
    </row>
    <row r="74" spans="5:18" ht="16.5" customHeight="1">
      <c r="E74" s="75"/>
      <c r="F74" s="78"/>
      <c r="O74" s="82"/>
      <c r="R74" s="84" t="str">
        <f>IF(O74="","",IF(O74&lt;='※入力禁止　保健所確認用'!$B$1,"解除","療養中"))</f>
        <v/>
      </c>
    </row>
    <row r="75" spans="5:18" ht="16.5" customHeight="1">
      <c r="E75" s="75"/>
      <c r="F75" s="78"/>
      <c r="O75" s="82"/>
      <c r="R75" s="84" t="str">
        <f>IF(O75="","",IF(O75&lt;='※入力禁止　保健所確認用'!$B$1,"解除","療養中"))</f>
        <v/>
      </c>
    </row>
    <row r="76" spans="5:18" ht="16.5" customHeight="1">
      <c r="E76" s="75"/>
      <c r="F76" s="78"/>
      <c r="O76" s="82"/>
      <c r="R76" s="84" t="str">
        <f>IF(O76="","",IF(O76&lt;='※入力禁止　保健所確認用'!$B$1,"解除","療養中"))</f>
        <v/>
      </c>
    </row>
    <row r="77" spans="5:18" ht="16.5" customHeight="1">
      <c r="E77" s="75"/>
      <c r="F77" s="78"/>
      <c r="O77" s="82"/>
      <c r="R77" s="84" t="str">
        <f>IF(O77="","",IF(O77&lt;='※入力禁止　保健所確認用'!$B$1,"解除","療養中"))</f>
        <v/>
      </c>
    </row>
    <row r="78" spans="5:18" ht="16.5" customHeight="1">
      <c r="E78" s="75"/>
      <c r="F78" s="78"/>
      <c r="O78" s="82"/>
      <c r="R78" s="84" t="str">
        <f>IF(O78="","",IF(O78&lt;='※入力禁止　保健所確認用'!$B$1,"解除","療養中"))</f>
        <v/>
      </c>
    </row>
    <row r="79" spans="5:18" ht="16.5" customHeight="1">
      <c r="E79" s="75"/>
      <c r="F79" s="78"/>
      <c r="O79" s="82"/>
      <c r="R79" s="84" t="str">
        <f>IF(O79="","",IF(O79&lt;='※入力禁止　保健所確認用'!$B$1,"解除","療養中"))</f>
        <v/>
      </c>
    </row>
    <row r="80" spans="5:18" ht="16.5" customHeight="1">
      <c r="E80" s="75"/>
      <c r="F80" s="78"/>
      <c r="O80" s="82"/>
      <c r="R80" s="84" t="str">
        <f>IF(O80="","",IF(O80&lt;='※入力禁止　保健所確認用'!$B$1,"解除","療養中"))</f>
        <v/>
      </c>
    </row>
    <row r="81" spans="2:18" ht="16.5" customHeight="1">
      <c r="E81" s="75"/>
      <c r="F81" s="78"/>
      <c r="O81" s="82"/>
      <c r="R81" s="84" t="str">
        <f>IF(O81="","",IF(O81&lt;='※入力禁止　保健所確認用'!$B$1,"解除","療養中"))</f>
        <v/>
      </c>
    </row>
    <row r="82" spans="2:18" ht="16.5" customHeight="1">
      <c r="E82" s="75"/>
      <c r="F82" s="78"/>
      <c r="O82" s="82"/>
      <c r="R82" s="84" t="str">
        <f>IF(O82="","",IF(O82&lt;='※入力禁止　保健所確認用'!$B$1,"解除","療養中"))</f>
        <v/>
      </c>
    </row>
    <row r="83" spans="2:18" ht="16.5" customHeight="1">
      <c r="E83" s="75"/>
      <c r="F83" s="78"/>
      <c r="O83" s="82"/>
      <c r="R83" s="84" t="str">
        <f>IF(O83="","",IF(O83&lt;='※入力禁止　保健所確認用'!$B$1,"解除","療養中"))</f>
        <v/>
      </c>
    </row>
    <row r="84" spans="2:18" ht="16.5" customHeight="1">
      <c r="E84" s="75"/>
      <c r="F84" s="78"/>
      <c r="O84" s="82"/>
      <c r="R84" s="84" t="str">
        <f>IF(O84="","",IF(O84&lt;='※入力禁止　保健所確認用'!$B$1,"解除","療養中"))</f>
        <v/>
      </c>
    </row>
    <row r="85" spans="2:18" ht="16.5" customHeight="1">
      <c r="E85" s="75"/>
      <c r="F85" s="78"/>
      <c r="O85" s="82"/>
      <c r="R85" s="84" t="str">
        <f>IF(O85="","",IF(O85&lt;='※入力禁止　保健所確認用'!$B$1,"解除","療養中"))</f>
        <v/>
      </c>
    </row>
    <row r="86" spans="2:18" ht="16.5" customHeight="1">
      <c r="E86" s="75"/>
      <c r="F86" s="78"/>
      <c r="O86" s="82"/>
      <c r="R86" s="84" t="str">
        <f>IF(O86="","",IF(O86&lt;='※入力禁止　保健所確認用'!$B$1,"解除","療養中"))</f>
        <v/>
      </c>
    </row>
    <row r="87" spans="2:18" ht="16.5" customHeight="1">
      <c r="E87" s="75"/>
      <c r="F87" s="78"/>
      <c r="O87" s="82"/>
      <c r="R87" s="84" t="str">
        <f>IF(O87="","",IF(O87&lt;='※入力禁止　保健所確認用'!$B$1,"解除","療養中"))</f>
        <v/>
      </c>
    </row>
    <row r="88" spans="2:18" ht="16.5" customHeight="1">
      <c r="E88" s="75"/>
      <c r="F88" s="78"/>
      <c r="O88" s="82"/>
      <c r="R88" s="84" t="str">
        <f>IF(O88="","",IF(O88&lt;='※入力禁止　保健所確認用'!$B$1,"解除","療養中"))</f>
        <v/>
      </c>
    </row>
    <row r="89" spans="2:18" ht="16.5" customHeight="1">
      <c r="E89" s="75"/>
      <c r="F89" s="78"/>
      <c r="O89" s="82"/>
      <c r="R89" s="84" t="str">
        <f>IF(O89="","",IF(O89&lt;='※入力禁止　保健所確認用'!$B$1,"解除","療養中"))</f>
        <v/>
      </c>
    </row>
    <row r="90" spans="2:18" ht="16.5" customHeight="1">
      <c r="E90" s="75"/>
      <c r="F90" s="78"/>
      <c r="O90" s="82"/>
      <c r="R90" s="84" t="str">
        <f>IF(O90="","",IF(O90&lt;='※入力禁止　保健所確認用'!$B$1,"解除","療養中"))</f>
        <v/>
      </c>
    </row>
    <row r="91" spans="2:18" ht="16.5" customHeight="1">
      <c r="E91" s="75"/>
      <c r="F91" s="78"/>
      <c r="O91" s="82"/>
      <c r="R91" s="84" t="str">
        <f>IF(O91="","",IF(O91&lt;='※入力禁止　保健所確認用'!$B$1,"解除","療養中"))</f>
        <v/>
      </c>
    </row>
    <row r="92" spans="2:18" ht="16.5" customHeight="1">
      <c r="E92" s="76"/>
      <c r="F92" s="79"/>
      <c r="O92" s="82"/>
      <c r="R92" s="84" t="str">
        <f>IF(O92="","",IF(O92&lt;='※入力禁止　保健所確認用'!$B$1,"解除","療養中"))</f>
        <v/>
      </c>
    </row>
    <row r="93" spans="2:18" ht="16.5" customHeight="1">
      <c r="E93" s="75"/>
      <c r="F93" s="78"/>
      <c r="O93" s="82"/>
      <c r="R93" s="84" t="str">
        <f>IF(O93="","",IF(O93&lt;='※入力禁止　保健所確認用'!$B$1,"解除","療養中"))</f>
        <v/>
      </c>
    </row>
    <row r="94" spans="2:18" ht="16.5" customHeight="1">
      <c r="E94" s="75"/>
      <c r="F94" s="78"/>
      <c r="O94" s="82"/>
      <c r="R94" s="84" t="str">
        <f>IF(O94="","",IF(O94&lt;='※入力禁止　保健所確認用'!$B$1,"解除","療養中"))</f>
        <v/>
      </c>
    </row>
    <row r="95" spans="2:18" ht="15.75" customHeight="1">
      <c r="E95" s="75"/>
      <c r="F95" s="78"/>
      <c r="O95" s="82"/>
      <c r="R95" s="84" t="str">
        <f>IF(O95="","",IF(O95&lt;='※入力禁止　保健所確認用'!$B$1,"解除","療養中"))</f>
        <v/>
      </c>
    </row>
    <row r="96" spans="2:18" s="49" customFormat="1" ht="15.75" customHeight="1">
      <c r="B96" s="50"/>
      <c r="C96" s="50"/>
      <c r="E96" s="75"/>
      <c r="F96" s="78"/>
      <c r="O96" s="82"/>
      <c r="R96" s="84" t="str">
        <f>IF(O96="","",IF(O96&lt;='※入力禁止　保健所確認用'!$B$1,"解除","療養中"))</f>
        <v/>
      </c>
    </row>
    <row r="97" spans="2:18" s="49" customFormat="1" ht="16.5" customHeight="1">
      <c r="B97" s="50"/>
      <c r="C97" s="50"/>
      <c r="E97" s="75"/>
      <c r="F97" s="78"/>
      <c r="O97" s="82"/>
      <c r="R97" s="84" t="str">
        <f>IF(O97="","",IF(O97&lt;='※入力禁止　保健所確認用'!$B$1,"解除","療養中"))</f>
        <v/>
      </c>
    </row>
    <row r="98" spans="2:18" s="49" customFormat="1" ht="16.5" customHeight="1">
      <c r="B98" s="50"/>
      <c r="C98" s="50"/>
      <c r="E98" s="75"/>
      <c r="F98" s="78"/>
      <c r="O98" s="82"/>
      <c r="R98" s="84" t="str">
        <f>IF(O98="","",IF(O98&lt;='※入力禁止　保健所確認用'!$B$1,"解除","療養中"))</f>
        <v/>
      </c>
    </row>
    <row r="99" spans="2:18" s="49" customFormat="1" ht="16.5" customHeight="1">
      <c r="B99" s="50"/>
      <c r="C99" s="50"/>
      <c r="E99" s="75"/>
      <c r="F99" s="78"/>
      <c r="O99" s="82"/>
      <c r="R99" s="84" t="str">
        <f>IF(O99="","",IF(O99&lt;='※入力禁止　保健所確認用'!$B$1,"解除","療養中"))</f>
        <v/>
      </c>
    </row>
    <row r="100" spans="2:18" s="49" customFormat="1" ht="16.5" customHeight="1">
      <c r="B100" s="50"/>
      <c r="C100" s="50"/>
      <c r="E100" s="75"/>
      <c r="F100" s="78"/>
      <c r="O100" s="82"/>
      <c r="R100" s="84" t="str">
        <f>IF(O100="","",IF(O100&lt;='※入力禁止　保健所確認用'!$B$1,"解除","療養中"))</f>
        <v/>
      </c>
    </row>
    <row r="101" spans="2:18" s="49" customFormat="1" ht="16.5" customHeight="1">
      <c r="B101" s="50"/>
      <c r="C101" s="50"/>
      <c r="E101" s="75"/>
      <c r="F101" s="78"/>
      <c r="O101" s="82"/>
      <c r="R101" s="84" t="str">
        <f>IF(O101="","",IF(O101&lt;='※入力禁止　保健所確認用'!$B$1,"解除","療養中"))</f>
        <v/>
      </c>
    </row>
    <row r="102" spans="2:18" s="49" customFormat="1" ht="16.5" customHeight="1">
      <c r="B102" s="50"/>
      <c r="C102" s="50"/>
      <c r="E102" s="75"/>
      <c r="F102" s="78"/>
      <c r="O102" s="82"/>
      <c r="R102" s="84" t="str">
        <f>IF(O102="","",IF(O102&lt;='※入力禁止　保健所確認用'!$B$1,"解除","療養中"))</f>
        <v/>
      </c>
    </row>
    <row r="103" spans="2:18" s="49" customFormat="1" ht="16.5" customHeight="1">
      <c r="B103" s="50"/>
      <c r="C103" s="50"/>
      <c r="E103" s="75"/>
      <c r="F103" s="78"/>
      <c r="O103" s="82"/>
      <c r="R103" s="84" t="str">
        <f>IF(O103="","",IF(O103&lt;='※入力禁止　保健所確認用'!$B$1,"解除","療養中"))</f>
        <v/>
      </c>
    </row>
    <row r="104" spans="2:18" s="49" customFormat="1" ht="16.5" customHeight="1">
      <c r="B104" s="50"/>
      <c r="C104" s="50"/>
      <c r="E104" s="75"/>
      <c r="F104" s="78"/>
      <c r="O104" s="82"/>
      <c r="R104" s="84" t="str">
        <f>IF(O104="","",IF(O104&lt;='※入力禁止　保健所確認用'!$B$1,"解除","療養中"))</f>
        <v/>
      </c>
    </row>
    <row r="105" spans="2:18" s="49" customFormat="1">
      <c r="B105" s="50"/>
      <c r="C105" s="50"/>
      <c r="E105" s="75"/>
      <c r="F105" s="78"/>
      <c r="O105" s="82"/>
      <c r="R105" s="84" t="str">
        <f>IF(O105="","",IF(O105&lt;='※入力禁止　保健所確認用'!$B$1,"解除","療養中"))</f>
        <v/>
      </c>
    </row>
    <row r="106" spans="2:18" s="49" customFormat="1">
      <c r="B106" s="50"/>
      <c r="C106" s="50"/>
      <c r="E106" s="75"/>
      <c r="F106" s="78"/>
      <c r="O106" s="82"/>
      <c r="R106" s="84" t="str">
        <f>IF(O106="","",IF(O106&lt;='※入力禁止　保健所確認用'!$B$1,"解除","療養中"))</f>
        <v/>
      </c>
    </row>
    <row r="107" spans="2:18" s="49" customFormat="1">
      <c r="B107" s="50"/>
      <c r="C107" s="50"/>
      <c r="E107" s="75"/>
      <c r="F107" s="78"/>
      <c r="O107" s="82"/>
      <c r="R107" s="84" t="str">
        <f>IF(O107="","",IF(O107&lt;='※入力禁止　保健所確認用'!$B$1,"解除","療養中"))</f>
        <v/>
      </c>
    </row>
    <row r="108" spans="2:18" s="49" customFormat="1">
      <c r="B108" s="50"/>
      <c r="C108" s="50"/>
      <c r="E108" s="75"/>
      <c r="F108" s="78"/>
      <c r="O108" s="82"/>
      <c r="R108" s="84" t="str">
        <f>IF(O108="","",IF(O108&lt;='※入力禁止　保健所確認用'!$B$1,"解除","療養中"))</f>
        <v/>
      </c>
    </row>
    <row r="109" spans="2:18" s="49" customFormat="1">
      <c r="B109" s="50"/>
      <c r="C109" s="50"/>
      <c r="E109" s="75"/>
      <c r="F109" s="78"/>
      <c r="O109" s="82"/>
      <c r="R109" s="84" t="str">
        <f>IF(O109="","",IF(O109&lt;='※入力禁止　保健所確認用'!$B$1,"解除","療養中"))</f>
        <v/>
      </c>
    </row>
    <row r="110" spans="2:18" s="49" customFormat="1">
      <c r="B110" s="50"/>
      <c r="C110" s="50"/>
      <c r="E110" s="75"/>
      <c r="F110" s="78"/>
      <c r="O110" s="82"/>
      <c r="R110" s="84" t="str">
        <f>IF(O110="","",IF(O110&lt;='※入力禁止　保健所確認用'!$B$1,"解除","療養中"))</f>
        <v/>
      </c>
    </row>
    <row r="111" spans="2:18" s="49" customFormat="1">
      <c r="B111" s="50"/>
      <c r="C111" s="50"/>
      <c r="E111" s="75"/>
      <c r="F111" s="78"/>
      <c r="O111" s="82"/>
      <c r="R111" s="84" t="str">
        <f>IF(O111="","",IF(O111&lt;='※入力禁止　保健所確認用'!$B$1,"解除","療養中"))</f>
        <v/>
      </c>
    </row>
    <row r="112" spans="2:18" s="49" customFormat="1">
      <c r="B112" s="50"/>
      <c r="C112" s="50"/>
      <c r="E112" s="75"/>
      <c r="F112" s="78"/>
      <c r="O112" s="82"/>
      <c r="R112" s="84" t="str">
        <f>IF(O112="","",IF(O112&lt;='※入力禁止　保健所確認用'!$B$1,"解除","療養中"))</f>
        <v/>
      </c>
    </row>
    <row r="113" spans="2:18" s="49" customFormat="1">
      <c r="B113" s="50"/>
      <c r="C113" s="50"/>
      <c r="E113" s="75"/>
      <c r="F113" s="78"/>
      <c r="O113" s="82"/>
      <c r="R113" s="84" t="str">
        <f>IF(O113="","",IF(O113&lt;='※入力禁止　保健所確認用'!$B$1,"解除","療養中"))</f>
        <v/>
      </c>
    </row>
    <row r="114" spans="2:18" s="49" customFormat="1">
      <c r="B114" s="50"/>
      <c r="C114" s="50"/>
      <c r="E114" s="75"/>
      <c r="F114" s="78"/>
      <c r="O114" s="82"/>
      <c r="R114" s="84" t="str">
        <f>IF(O114="","",IF(O114&lt;='※入力禁止　保健所確認用'!$B$1,"解除","療養中"))</f>
        <v/>
      </c>
    </row>
    <row r="115" spans="2:18" s="49" customFormat="1">
      <c r="B115" s="50"/>
      <c r="C115" s="50"/>
      <c r="E115" s="75"/>
      <c r="F115" s="78"/>
      <c r="O115" s="82"/>
      <c r="R115" s="84" t="str">
        <f>IF(O115="","",IF(O115&lt;='※入力禁止　保健所確認用'!$B$1,"解除","療養中"))</f>
        <v/>
      </c>
    </row>
    <row r="116" spans="2:18" s="49" customFormat="1">
      <c r="B116" s="50"/>
      <c r="C116" s="50"/>
      <c r="E116" s="75"/>
      <c r="F116" s="78"/>
      <c r="O116" s="82"/>
      <c r="R116" s="84" t="str">
        <f>IF(O116="","",IF(O116&lt;='※入力禁止　保健所確認用'!$B$1,"解除","療養中"))</f>
        <v/>
      </c>
    </row>
    <row r="117" spans="2:18" s="49" customFormat="1">
      <c r="B117" s="50"/>
      <c r="C117" s="50"/>
      <c r="E117" s="75"/>
      <c r="F117" s="78"/>
      <c r="O117" s="82"/>
      <c r="R117" s="84" t="str">
        <f>IF(O117="","",IF(O117&lt;='※入力禁止　保健所確認用'!$B$1,"解除","療養中"))</f>
        <v/>
      </c>
    </row>
    <row r="118" spans="2:18" s="49" customFormat="1">
      <c r="B118" s="50"/>
      <c r="C118" s="50"/>
      <c r="E118" s="75"/>
      <c r="F118" s="78"/>
      <c r="O118" s="82"/>
      <c r="R118" s="84" t="str">
        <f>IF(O118="","",IF(O118&lt;='※入力禁止　保健所確認用'!$B$1,"解除","療養中"))</f>
        <v/>
      </c>
    </row>
    <row r="119" spans="2:18" s="49" customFormat="1">
      <c r="B119" s="50"/>
      <c r="C119" s="50"/>
      <c r="E119" s="75"/>
      <c r="F119" s="78"/>
      <c r="O119" s="82"/>
      <c r="R119" s="84" t="str">
        <f>IF(O119="","",IF(O119&lt;='※入力禁止　保健所確認用'!$B$1,"解除","療養中"))</f>
        <v/>
      </c>
    </row>
    <row r="120" spans="2:18" s="49" customFormat="1">
      <c r="B120" s="50"/>
      <c r="C120" s="50"/>
      <c r="E120" s="75"/>
      <c r="F120" s="78"/>
      <c r="O120" s="82"/>
      <c r="R120" s="84" t="str">
        <f>IF(O120="","",IF(O120&lt;='※入力禁止　保健所確認用'!$B$1,"解除","療養中"))</f>
        <v/>
      </c>
    </row>
    <row r="121" spans="2:18" s="49" customFormat="1">
      <c r="B121" s="50"/>
      <c r="C121" s="50"/>
      <c r="E121" s="75"/>
      <c r="F121" s="78"/>
      <c r="O121" s="82"/>
      <c r="R121" s="84" t="str">
        <f>IF(O121="","",IF(O121&lt;='※入力禁止　保健所確認用'!$B$1,"解除","療養中"))</f>
        <v/>
      </c>
    </row>
    <row r="122" spans="2:18" s="49" customFormat="1">
      <c r="B122" s="50"/>
      <c r="C122" s="50"/>
      <c r="E122" s="75"/>
      <c r="F122" s="78"/>
      <c r="O122" s="82"/>
      <c r="R122" s="84" t="str">
        <f>IF(O122="","",IF(O122&lt;='※入力禁止　保健所確認用'!$B$1,"解除","療養中"))</f>
        <v/>
      </c>
    </row>
    <row r="123" spans="2:18" s="49" customFormat="1">
      <c r="B123" s="50"/>
      <c r="C123" s="50"/>
      <c r="E123" s="75"/>
      <c r="F123" s="78"/>
      <c r="O123" s="82"/>
      <c r="R123" s="84" t="str">
        <f>IF(O123="","",IF(O123&lt;='※入力禁止　保健所確認用'!$B$1,"解除","療養中"))</f>
        <v/>
      </c>
    </row>
    <row r="124" spans="2:18" s="49" customFormat="1">
      <c r="B124" s="50"/>
      <c r="C124" s="50"/>
      <c r="E124" s="75"/>
      <c r="F124" s="78"/>
      <c r="O124" s="82"/>
      <c r="R124" s="84" t="str">
        <f>IF(O124="","",IF(O124&lt;='※入力禁止　保健所確認用'!$B$1,"解除","療養中"))</f>
        <v/>
      </c>
    </row>
    <row r="125" spans="2:18" s="49" customFormat="1">
      <c r="B125" s="50"/>
      <c r="C125" s="50"/>
      <c r="E125" s="75"/>
      <c r="F125" s="78"/>
      <c r="O125" s="82"/>
      <c r="R125" s="84" t="str">
        <f>IF(O125="","",IF(O125&lt;='※入力禁止　保健所確認用'!$B$1,"解除","療養中"))</f>
        <v/>
      </c>
    </row>
    <row r="126" spans="2:18" s="49" customFormat="1">
      <c r="B126" s="50"/>
      <c r="C126" s="50"/>
      <c r="E126" s="75"/>
      <c r="F126" s="78"/>
      <c r="O126" s="82"/>
      <c r="R126" s="84" t="str">
        <f>IF(O126="","",IF(O126&lt;='※入力禁止　保健所確認用'!$B$1,"解除","療養中"))</f>
        <v/>
      </c>
    </row>
    <row r="127" spans="2:18" s="49" customFormat="1">
      <c r="B127" s="50"/>
      <c r="C127" s="50"/>
      <c r="E127" s="75"/>
      <c r="F127" s="78"/>
      <c r="O127" s="82"/>
      <c r="R127" s="84" t="str">
        <f>IF(O127="","",IF(O127&lt;='※入力禁止　保健所確認用'!$B$1,"解除","療養中"))</f>
        <v/>
      </c>
    </row>
    <row r="128" spans="2:18" s="49" customFormat="1">
      <c r="B128" s="50"/>
      <c r="C128" s="50"/>
      <c r="E128" s="75"/>
      <c r="F128" s="78"/>
      <c r="O128" s="82"/>
      <c r="R128" s="84" t="str">
        <f>IF(O128="","",IF(O128&lt;='※入力禁止　保健所確認用'!$B$1,"解除","療養中"))</f>
        <v/>
      </c>
    </row>
    <row r="129" spans="2:18" s="49" customFormat="1">
      <c r="B129" s="50"/>
      <c r="C129" s="50"/>
      <c r="E129" s="75"/>
      <c r="F129" s="78"/>
      <c r="O129" s="82"/>
      <c r="R129" s="84" t="str">
        <f>IF(O129="","",IF(O129&lt;='※入力禁止　保健所確認用'!$B$1,"解除","療養中"))</f>
        <v/>
      </c>
    </row>
    <row r="130" spans="2:18" s="49" customFormat="1">
      <c r="B130" s="50"/>
      <c r="C130" s="50"/>
      <c r="E130" s="75"/>
      <c r="F130" s="78"/>
      <c r="O130" s="82"/>
      <c r="R130" s="84" t="str">
        <f>IF(O130="","",IF(O130&lt;='※入力禁止　保健所確認用'!$B$1,"解除","療養中"))</f>
        <v/>
      </c>
    </row>
    <row r="131" spans="2:18" s="49" customFormat="1">
      <c r="B131" s="50"/>
      <c r="C131" s="50"/>
      <c r="E131" s="75"/>
      <c r="F131" s="78"/>
      <c r="O131" s="82"/>
      <c r="R131" s="84" t="str">
        <f>IF(O131="","",IF(O131&lt;='※入力禁止　保健所確認用'!$B$1,"解除","療養中"))</f>
        <v/>
      </c>
    </row>
    <row r="132" spans="2:18" s="49" customFormat="1">
      <c r="B132" s="50"/>
      <c r="C132" s="50"/>
      <c r="E132" s="75"/>
      <c r="F132" s="78"/>
      <c r="O132" s="82"/>
      <c r="R132" s="84" t="str">
        <f>IF(O132="","",IF(O132&lt;='※入力禁止　保健所確認用'!$B$1,"解除","療養中"))</f>
        <v/>
      </c>
    </row>
    <row r="133" spans="2:18" s="49" customFormat="1">
      <c r="B133" s="50"/>
      <c r="C133" s="50"/>
      <c r="E133" s="75"/>
      <c r="F133" s="78"/>
      <c r="O133" s="82"/>
      <c r="R133" s="84" t="str">
        <f>IF(O133="","",IF(O133&lt;='※入力禁止　保健所確認用'!$B$1,"解除","療養中"))</f>
        <v/>
      </c>
    </row>
    <row r="134" spans="2:18" s="49" customFormat="1">
      <c r="B134" s="50"/>
      <c r="C134" s="50"/>
      <c r="E134" s="75"/>
      <c r="F134" s="78"/>
      <c r="O134" s="82"/>
      <c r="R134" s="84" t="str">
        <f>IF(O134="","",IF(O134&lt;='※入力禁止　保健所確認用'!$B$1,"解除","療養中"))</f>
        <v/>
      </c>
    </row>
    <row r="135" spans="2:18" s="49" customFormat="1">
      <c r="B135" s="50"/>
      <c r="C135" s="50"/>
      <c r="E135" s="75"/>
      <c r="F135" s="78"/>
      <c r="O135" s="82"/>
      <c r="R135" s="84" t="str">
        <f>IF(O135="","",IF(O135&lt;='※入力禁止　保健所確認用'!$B$1,"解除","療養中"))</f>
        <v/>
      </c>
    </row>
    <row r="136" spans="2:18" s="49" customFormat="1">
      <c r="B136" s="50"/>
      <c r="C136" s="50"/>
      <c r="E136" s="75"/>
      <c r="F136" s="78"/>
      <c r="O136" s="82"/>
      <c r="R136" s="84" t="str">
        <f>IF(O136="","",IF(O136&lt;='※入力禁止　保健所確認用'!$B$1,"解除","療養中"))</f>
        <v/>
      </c>
    </row>
    <row r="137" spans="2:18" s="49" customFormat="1">
      <c r="B137" s="50"/>
      <c r="C137" s="50"/>
      <c r="E137" s="75"/>
      <c r="F137" s="78"/>
      <c r="O137" s="82"/>
      <c r="R137" s="84" t="str">
        <f>IF(O137="","",IF(O137&lt;='※入力禁止　保健所確認用'!$B$1,"解除","療養中"))</f>
        <v/>
      </c>
    </row>
    <row r="138" spans="2:18" s="49" customFormat="1">
      <c r="B138" s="50"/>
      <c r="C138" s="50"/>
      <c r="E138" s="75"/>
      <c r="F138" s="78"/>
      <c r="O138" s="82"/>
      <c r="R138" s="84" t="str">
        <f>IF(O138="","",IF(O138&lt;='※入力禁止　保健所確認用'!$B$1,"解除","療養中"))</f>
        <v/>
      </c>
    </row>
    <row r="139" spans="2:18" s="49" customFormat="1">
      <c r="B139" s="50"/>
      <c r="C139" s="50"/>
      <c r="E139" s="75"/>
      <c r="F139" s="78"/>
      <c r="O139" s="82"/>
      <c r="R139" s="84" t="str">
        <f>IF(O139="","",IF(O139&lt;='※入力禁止　保健所確認用'!$B$1,"解除","療養中"))</f>
        <v/>
      </c>
    </row>
    <row r="140" spans="2:18" s="49" customFormat="1">
      <c r="B140" s="50"/>
      <c r="C140" s="50"/>
      <c r="E140" s="75"/>
      <c r="F140" s="78"/>
      <c r="O140" s="82"/>
      <c r="R140" s="84" t="str">
        <f>IF(O140="","",IF(O140&lt;='※入力禁止　保健所確認用'!$B$1,"解除","療養中"))</f>
        <v/>
      </c>
    </row>
    <row r="141" spans="2:18" s="49" customFormat="1">
      <c r="B141" s="50"/>
      <c r="C141" s="50"/>
      <c r="E141" s="75"/>
      <c r="F141" s="78"/>
      <c r="O141" s="82"/>
      <c r="R141" s="84" t="str">
        <f>IF(O141="","",IF(O141&lt;='※入力禁止　保健所確認用'!$B$1,"解除","療養中"))</f>
        <v/>
      </c>
    </row>
    <row r="142" spans="2:18" s="49" customFormat="1">
      <c r="B142" s="50"/>
      <c r="C142" s="50"/>
      <c r="E142" s="75"/>
      <c r="F142" s="78"/>
      <c r="O142" s="82"/>
      <c r="R142" s="84" t="str">
        <f>IF(O142="","",IF(O142&lt;='※入力禁止　保健所確認用'!$B$1,"解除","療養中"))</f>
        <v/>
      </c>
    </row>
    <row r="143" spans="2:18" s="49" customFormat="1">
      <c r="B143" s="50"/>
      <c r="C143" s="50"/>
      <c r="E143" s="75"/>
      <c r="F143" s="78"/>
      <c r="O143" s="82"/>
      <c r="R143" s="84" t="str">
        <f>IF(O143="","",IF(O143&lt;='※入力禁止　保健所確認用'!$B$1,"解除","療養中"))</f>
        <v/>
      </c>
    </row>
    <row r="144" spans="2:18" s="49" customFormat="1">
      <c r="B144" s="50"/>
      <c r="C144" s="50"/>
      <c r="E144" s="75"/>
      <c r="F144" s="78"/>
      <c r="O144" s="82"/>
      <c r="R144" s="84" t="str">
        <f>IF(O144="","",IF(O144&lt;='※入力禁止　保健所確認用'!$B$1,"解除","療養中"))</f>
        <v/>
      </c>
    </row>
    <row r="145" spans="2:18" s="49" customFormat="1">
      <c r="B145" s="50"/>
      <c r="C145" s="50"/>
      <c r="E145" s="75"/>
      <c r="F145" s="78"/>
      <c r="O145" s="82"/>
      <c r="R145" s="84" t="str">
        <f>IF(O145="","",IF(O145&lt;='※入力禁止　保健所確認用'!$B$1,"解除","療養中"))</f>
        <v/>
      </c>
    </row>
    <row r="146" spans="2:18" s="49" customFormat="1">
      <c r="B146" s="50"/>
      <c r="C146" s="50"/>
      <c r="E146" s="75"/>
      <c r="F146" s="78"/>
      <c r="O146" s="82"/>
      <c r="R146" s="84" t="str">
        <f>IF(O146="","",IF(O146&lt;='※入力禁止　保健所確認用'!$B$1,"解除","療養中"))</f>
        <v/>
      </c>
    </row>
    <row r="147" spans="2:18" s="49" customFormat="1">
      <c r="B147" s="50"/>
      <c r="C147" s="50"/>
      <c r="E147" s="75"/>
      <c r="F147" s="78"/>
      <c r="O147" s="82"/>
      <c r="R147" s="84" t="str">
        <f>IF(O147="","",IF(O147&lt;='※入力禁止　保健所確認用'!$B$1,"解除","療養中"))</f>
        <v/>
      </c>
    </row>
    <row r="148" spans="2:18" s="49" customFormat="1">
      <c r="B148" s="50"/>
      <c r="C148" s="50"/>
      <c r="E148" s="75"/>
      <c r="F148" s="78"/>
      <c r="O148" s="82"/>
      <c r="R148" s="84" t="str">
        <f>IF(O148="","",IF(O148&lt;='※入力禁止　保健所確認用'!$B$1,"解除","療養中"))</f>
        <v/>
      </c>
    </row>
    <row r="149" spans="2:18" s="49" customFormat="1">
      <c r="B149" s="50"/>
      <c r="C149" s="50"/>
      <c r="E149" s="75"/>
      <c r="F149" s="78"/>
      <c r="O149" s="82"/>
      <c r="R149" s="84" t="str">
        <f>IF(O149="","",IF(O149&lt;='※入力禁止　保健所確認用'!$B$1,"解除","療養中"))</f>
        <v/>
      </c>
    </row>
    <row r="150" spans="2:18" s="49" customFormat="1">
      <c r="B150" s="50"/>
      <c r="C150" s="50"/>
      <c r="E150" s="75"/>
      <c r="F150" s="78"/>
      <c r="O150" s="82"/>
      <c r="R150" s="84" t="str">
        <f>IF(O150="","",IF(O150&lt;='※入力禁止　保健所確認用'!$B$1,"解除","療養中"))</f>
        <v/>
      </c>
    </row>
    <row r="151" spans="2:18" s="49" customFormat="1">
      <c r="B151" s="50"/>
      <c r="C151" s="50"/>
      <c r="E151" s="75"/>
      <c r="F151" s="78"/>
      <c r="O151" s="82"/>
      <c r="R151" s="84" t="str">
        <f>IF(O151="","",IF(O151&lt;='※入力禁止　保健所確認用'!$B$1,"解除","療養中"))</f>
        <v/>
      </c>
    </row>
    <row r="152" spans="2:18" s="49" customFormat="1">
      <c r="B152" s="50"/>
      <c r="C152" s="50"/>
      <c r="E152" s="75"/>
      <c r="F152" s="78"/>
      <c r="O152" s="82"/>
      <c r="R152" s="84" t="str">
        <f>IF(O152="","",IF(O152&lt;='※入力禁止　保健所確認用'!$B$1,"解除","療養中"))</f>
        <v/>
      </c>
    </row>
    <row r="153" spans="2:18" s="49" customFormat="1">
      <c r="B153" s="50"/>
      <c r="C153" s="50"/>
      <c r="E153" s="75"/>
      <c r="F153" s="78"/>
      <c r="O153" s="82"/>
      <c r="R153" s="84" t="str">
        <f>IF(O153="","",IF(O153&lt;='※入力禁止　保健所確認用'!$B$1,"解除","療養中"))</f>
        <v/>
      </c>
    </row>
    <row r="154" spans="2:18" s="49" customFormat="1">
      <c r="B154" s="50"/>
      <c r="C154" s="50"/>
      <c r="E154" s="75"/>
      <c r="F154" s="78"/>
      <c r="O154" s="82"/>
      <c r="R154" s="84" t="str">
        <f>IF(O154="","",IF(O154&lt;='※入力禁止　保健所確認用'!$B$1,"解除","療養中"))</f>
        <v/>
      </c>
    </row>
    <row r="155" spans="2:18" s="49" customFormat="1">
      <c r="B155" s="50"/>
      <c r="C155" s="50"/>
      <c r="E155" s="75"/>
      <c r="F155" s="78"/>
      <c r="O155" s="82"/>
      <c r="R155" s="84" t="str">
        <f>IF(O155="","",IF(O155&lt;='※入力禁止　保健所確認用'!$B$1,"解除","療養中"))</f>
        <v/>
      </c>
    </row>
    <row r="156" spans="2:18" s="49" customFormat="1">
      <c r="B156" s="50"/>
      <c r="C156" s="50"/>
      <c r="E156" s="75"/>
      <c r="F156" s="78"/>
      <c r="O156" s="82"/>
      <c r="R156" s="84" t="str">
        <f>IF(O156="","",IF(O156&lt;='※入力禁止　保健所確認用'!$B$1,"解除","療養中"))</f>
        <v/>
      </c>
    </row>
    <row r="157" spans="2:18" s="49" customFormat="1">
      <c r="B157" s="50"/>
      <c r="C157" s="50"/>
      <c r="E157" s="75"/>
      <c r="F157" s="78"/>
      <c r="O157" s="82"/>
      <c r="R157" s="84" t="str">
        <f>IF(O157="","",IF(O157&lt;='※入力禁止　保健所確認用'!$B$1,"解除","療養中"))</f>
        <v/>
      </c>
    </row>
    <row r="158" spans="2:18" s="49" customFormat="1">
      <c r="B158" s="50"/>
      <c r="C158" s="50"/>
      <c r="E158" s="75"/>
      <c r="F158" s="78"/>
      <c r="O158" s="82"/>
      <c r="R158" s="84" t="str">
        <f>IF(O158="","",IF(O158&lt;='※入力禁止　保健所確認用'!$B$1,"解除","療養中"))</f>
        <v/>
      </c>
    </row>
    <row r="159" spans="2:18" s="49" customFormat="1">
      <c r="B159" s="50"/>
      <c r="C159" s="50"/>
      <c r="E159" s="75"/>
      <c r="F159" s="78"/>
      <c r="O159" s="82"/>
      <c r="R159" s="84" t="str">
        <f>IF(O159="","",IF(O159&lt;='※入力禁止　保健所確認用'!$B$1,"解除","療養中"))</f>
        <v/>
      </c>
    </row>
    <row r="160" spans="2:18" s="49" customFormat="1">
      <c r="B160" s="50"/>
      <c r="C160" s="50"/>
      <c r="E160" s="75"/>
      <c r="F160" s="78"/>
      <c r="O160" s="82"/>
      <c r="R160" s="84" t="str">
        <f>IF(O160="","",IF(O160&lt;='※入力禁止　保健所確認用'!$B$1,"解除","療養中"))</f>
        <v/>
      </c>
    </row>
    <row r="161" spans="2:18" s="49" customFormat="1">
      <c r="B161" s="50"/>
      <c r="C161" s="50"/>
      <c r="E161" s="75"/>
      <c r="F161" s="78"/>
      <c r="O161" s="82"/>
      <c r="R161" s="84" t="str">
        <f>IF(O161="","",IF(O161&lt;='※入力禁止　保健所確認用'!$B$1,"解除","療養中"))</f>
        <v/>
      </c>
    </row>
    <row r="162" spans="2:18" s="49" customFormat="1">
      <c r="B162" s="50"/>
      <c r="C162" s="50"/>
      <c r="E162" s="75"/>
      <c r="F162" s="78"/>
      <c r="O162" s="82"/>
      <c r="R162" s="84" t="str">
        <f>IF(O162="","",IF(O162&lt;='※入力禁止　保健所確認用'!$B$1,"解除","療養中"))</f>
        <v/>
      </c>
    </row>
    <row r="163" spans="2:18" s="49" customFormat="1">
      <c r="B163" s="50"/>
      <c r="C163" s="50"/>
      <c r="E163" s="75"/>
      <c r="F163" s="78"/>
      <c r="O163" s="82"/>
      <c r="R163" s="84" t="str">
        <f>IF(O163="","",IF(O163&lt;='※入力禁止　保健所確認用'!$B$1,"解除","療養中"))</f>
        <v/>
      </c>
    </row>
    <row r="164" spans="2:18" s="49" customFormat="1">
      <c r="B164" s="50"/>
      <c r="C164" s="50"/>
      <c r="E164" s="75"/>
      <c r="F164" s="78"/>
      <c r="O164" s="82"/>
      <c r="R164" s="84" t="str">
        <f>IF(O164="","",IF(O164&lt;='※入力禁止　保健所確認用'!$B$1,"解除","療養中"))</f>
        <v/>
      </c>
    </row>
    <row r="165" spans="2:18" s="49" customFormat="1">
      <c r="B165" s="50"/>
      <c r="C165" s="50"/>
      <c r="E165" s="75"/>
      <c r="F165" s="78"/>
      <c r="O165" s="82"/>
      <c r="R165" s="84" t="str">
        <f>IF(O165="","",IF(O165&lt;='※入力禁止　保健所確認用'!$B$1,"解除","療養中"))</f>
        <v/>
      </c>
    </row>
    <row r="166" spans="2:18" s="49" customFormat="1">
      <c r="B166" s="50"/>
      <c r="C166" s="50"/>
      <c r="E166" s="75"/>
      <c r="F166" s="78"/>
      <c r="O166" s="82"/>
      <c r="R166" s="84" t="str">
        <f>IF(O166="","",IF(O166&lt;='※入力禁止　保健所確認用'!$B$1,"解除","療養中"))</f>
        <v/>
      </c>
    </row>
    <row r="167" spans="2:18" s="49" customFormat="1">
      <c r="B167" s="50"/>
      <c r="C167" s="50"/>
      <c r="E167" s="75"/>
      <c r="F167" s="78"/>
      <c r="O167" s="82"/>
      <c r="R167" s="84" t="str">
        <f>IF(O167="","",IF(O167&lt;='※入力禁止　保健所確認用'!$B$1,"解除","療養中"))</f>
        <v/>
      </c>
    </row>
    <row r="168" spans="2:18" s="49" customFormat="1">
      <c r="B168" s="50"/>
      <c r="C168" s="50"/>
      <c r="E168" s="75"/>
      <c r="F168" s="78"/>
      <c r="O168" s="82"/>
      <c r="R168" s="84" t="str">
        <f>IF(O168="","",IF(O168&lt;='※入力禁止　保健所確認用'!$B$1,"解除","療養中"))</f>
        <v/>
      </c>
    </row>
    <row r="169" spans="2:18" s="49" customFormat="1">
      <c r="B169" s="50"/>
      <c r="C169" s="50"/>
      <c r="E169" s="75"/>
      <c r="F169" s="78"/>
      <c r="O169" s="82"/>
      <c r="R169" s="84" t="str">
        <f>IF(O169="","",IF(O169&lt;='※入力禁止　保健所確認用'!$B$1,"解除","療養中"))</f>
        <v/>
      </c>
    </row>
    <row r="170" spans="2:18" s="49" customFormat="1">
      <c r="B170" s="50"/>
      <c r="C170" s="50"/>
      <c r="E170" s="75"/>
      <c r="F170" s="78"/>
      <c r="O170" s="82"/>
      <c r="R170" s="84" t="str">
        <f>IF(O170="","",IF(O170&lt;='※入力禁止　保健所確認用'!$B$1,"解除","療養中"))</f>
        <v/>
      </c>
    </row>
    <row r="171" spans="2:18" s="49" customFormat="1">
      <c r="B171" s="50"/>
      <c r="C171" s="50"/>
      <c r="E171" s="75"/>
      <c r="F171" s="78"/>
      <c r="O171" s="82"/>
      <c r="R171" s="84" t="str">
        <f>IF(O171="","",IF(O171&lt;='※入力禁止　保健所確認用'!$B$1,"解除","療養中"))</f>
        <v/>
      </c>
    </row>
    <row r="172" spans="2:18" s="49" customFormat="1">
      <c r="B172" s="50"/>
      <c r="C172" s="50"/>
      <c r="E172" s="75"/>
      <c r="F172" s="78"/>
      <c r="O172" s="82"/>
      <c r="R172" s="84" t="str">
        <f>IF(O172="","",IF(O172&lt;='※入力禁止　保健所確認用'!$B$1,"解除","療養中"))</f>
        <v/>
      </c>
    </row>
    <row r="173" spans="2:18" s="49" customFormat="1">
      <c r="B173" s="50"/>
      <c r="C173" s="50"/>
      <c r="E173" s="75"/>
      <c r="F173" s="78"/>
      <c r="O173" s="82"/>
      <c r="R173" s="84" t="str">
        <f>IF(O173="","",IF(O173&lt;='※入力禁止　保健所確認用'!$B$1,"解除","療養中"))</f>
        <v/>
      </c>
    </row>
    <row r="174" spans="2:18" s="49" customFormat="1">
      <c r="B174" s="50"/>
      <c r="C174" s="50"/>
      <c r="E174" s="75"/>
      <c r="F174" s="78"/>
      <c r="O174" s="82"/>
      <c r="R174" s="84" t="str">
        <f>IF(O174="","",IF(O174&lt;='※入力禁止　保健所確認用'!$B$1,"解除","療養中"))</f>
        <v/>
      </c>
    </row>
    <row r="175" spans="2:18" s="49" customFormat="1">
      <c r="B175" s="50"/>
      <c r="C175" s="50"/>
      <c r="E175" s="75"/>
      <c r="F175" s="78"/>
      <c r="O175" s="82"/>
      <c r="R175" s="84" t="str">
        <f>IF(O175="","",IF(O175&lt;='※入力禁止　保健所確認用'!$B$1,"解除","療養中"))</f>
        <v/>
      </c>
    </row>
    <row r="176" spans="2:18" s="49" customFormat="1">
      <c r="B176" s="50"/>
      <c r="C176" s="50"/>
      <c r="E176" s="75"/>
      <c r="F176" s="78"/>
      <c r="O176" s="82"/>
      <c r="R176" s="84" t="str">
        <f>IF(O176="","",IF(O176&lt;='※入力禁止　保健所確認用'!$B$1,"解除","療養中"))</f>
        <v/>
      </c>
    </row>
    <row r="177" spans="2:18" s="49" customFormat="1">
      <c r="B177" s="50"/>
      <c r="C177" s="50"/>
      <c r="E177" s="75"/>
      <c r="F177" s="78"/>
      <c r="O177" s="82"/>
      <c r="R177" s="84" t="str">
        <f>IF(O177="","",IF(O177&lt;='※入力禁止　保健所確認用'!$B$1,"解除","療養中"))</f>
        <v/>
      </c>
    </row>
    <row r="178" spans="2:18" s="49" customFormat="1">
      <c r="B178" s="50"/>
      <c r="C178" s="50"/>
      <c r="E178" s="75"/>
      <c r="F178" s="78"/>
      <c r="O178" s="82"/>
      <c r="R178" s="84" t="str">
        <f>IF(O178="","",IF(O178&lt;='※入力禁止　保健所確認用'!$B$1,"解除","療養中"))</f>
        <v/>
      </c>
    </row>
    <row r="179" spans="2:18" s="49" customFormat="1">
      <c r="B179" s="50"/>
      <c r="C179" s="50"/>
      <c r="E179" s="75"/>
      <c r="F179" s="78"/>
      <c r="O179" s="82"/>
      <c r="R179" s="84" t="str">
        <f>IF(O179="","",IF(O179&lt;='※入力禁止　保健所確認用'!$B$1,"解除","療養中"))</f>
        <v/>
      </c>
    </row>
    <row r="180" spans="2:18" s="49" customFormat="1">
      <c r="B180" s="50"/>
      <c r="C180" s="50"/>
      <c r="E180" s="75"/>
      <c r="F180" s="78"/>
      <c r="O180" s="82"/>
      <c r="R180" s="84" t="str">
        <f>IF(O180="","",IF(O180&lt;='※入力禁止　保健所確認用'!$B$1,"解除","療養中"))</f>
        <v/>
      </c>
    </row>
    <row r="181" spans="2:18" s="49" customFormat="1">
      <c r="B181" s="50"/>
      <c r="C181" s="50"/>
      <c r="E181" s="75"/>
      <c r="F181" s="78"/>
      <c r="O181" s="82"/>
      <c r="R181" s="84" t="str">
        <f>IF(O181="","",IF(O181&lt;='※入力禁止　保健所確認用'!$B$1,"解除","療養中"))</f>
        <v/>
      </c>
    </row>
    <row r="182" spans="2:18" s="49" customFormat="1">
      <c r="B182" s="50"/>
      <c r="C182" s="50"/>
      <c r="E182" s="75"/>
      <c r="F182" s="78"/>
      <c r="O182" s="82"/>
      <c r="R182" s="84" t="str">
        <f>IF(O182="","",IF(O182&lt;='※入力禁止　保健所確認用'!$B$1,"解除","療養中"))</f>
        <v/>
      </c>
    </row>
    <row r="183" spans="2:18" s="49" customFormat="1">
      <c r="B183" s="50"/>
      <c r="C183" s="50"/>
      <c r="E183" s="75"/>
      <c r="F183" s="78"/>
      <c r="O183" s="82"/>
      <c r="R183" s="84" t="str">
        <f>IF(O183="","",IF(O183&lt;='※入力禁止　保健所確認用'!$B$1,"解除","療養中"))</f>
        <v/>
      </c>
    </row>
    <row r="184" spans="2:18" s="49" customFormat="1">
      <c r="B184" s="50"/>
      <c r="C184" s="50"/>
      <c r="E184" s="75"/>
      <c r="F184" s="78"/>
      <c r="O184" s="82"/>
      <c r="R184" s="84" t="str">
        <f>IF(O184="","",IF(O184&lt;='※入力禁止　保健所確認用'!$B$1,"解除","療養中"))</f>
        <v/>
      </c>
    </row>
    <row r="185" spans="2:18" s="49" customFormat="1">
      <c r="B185" s="50"/>
      <c r="C185" s="50"/>
      <c r="E185" s="75"/>
      <c r="F185" s="78"/>
      <c r="O185" s="82"/>
      <c r="R185" s="84" t="str">
        <f>IF(O185="","",IF(O185&lt;='※入力禁止　保健所確認用'!$B$1,"解除","療養中"))</f>
        <v/>
      </c>
    </row>
    <row r="186" spans="2:18" s="49" customFormat="1">
      <c r="B186" s="50"/>
      <c r="C186" s="50"/>
      <c r="E186" s="75"/>
      <c r="F186" s="78"/>
      <c r="O186" s="82"/>
      <c r="R186" s="84" t="str">
        <f>IF(O186="","",IF(O186&lt;='※入力禁止　保健所確認用'!$B$1,"解除","療養中"))</f>
        <v/>
      </c>
    </row>
    <row r="187" spans="2:18" s="49" customFormat="1">
      <c r="B187" s="50"/>
      <c r="C187" s="50"/>
      <c r="E187" s="75"/>
      <c r="F187" s="78"/>
      <c r="O187" s="82"/>
      <c r="R187" s="84" t="str">
        <f>IF(O187="","",IF(O187&lt;='※入力禁止　保健所確認用'!$B$1,"解除","療養中"))</f>
        <v/>
      </c>
    </row>
    <row r="188" spans="2:18" s="49" customFormat="1">
      <c r="B188" s="50"/>
      <c r="C188" s="50"/>
      <c r="E188" s="75"/>
      <c r="F188" s="78"/>
      <c r="O188" s="82"/>
      <c r="R188" s="84" t="str">
        <f>IF(O188="","",IF(O188&lt;='※入力禁止　保健所確認用'!$B$1,"解除","療養中"))</f>
        <v/>
      </c>
    </row>
    <row r="189" spans="2:18" s="49" customFormat="1">
      <c r="B189" s="50"/>
      <c r="C189" s="50"/>
      <c r="E189" s="75"/>
      <c r="F189" s="78"/>
      <c r="O189" s="82"/>
      <c r="R189" s="84" t="str">
        <f>IF(O189="","",IF(O189&lt;='※入力禁止　保健所確認用'!$B$1,"解除","療養中"))</f>
        <v/>
      </c>
    </row>
    <row r="190" spans="2:18" s="49" customFormat="1">
      <c r="B190" s="50"/>
      <c r="C190" s="50"/>
      <c r="E190" s="75"/>
      <c r="F190" s="78"/>
      <c r="O190" s="82"/>
      <c r="R190" s="84" t="str">
        <f>IF(O190="","",IF(O190&lt;='※入力禁止　保健所確認用'!$B$1,"解除","療養中"))</f>
        <v/>
      </c>
    </row>
    <row r="191" spans="2:18" s="49" customFormat="1">
      <c r="B191" s="50"/>
      <c r="C191" s="50"/>
      <c r="E191" s="75"/>
      <c r="F191" s="78"/>
      <c r="O191" s="82"/>
      <c r="R191" s="84" t="str">
        <f>IF(O191="","",IF(O191&lt;='※入力禁止　保健所確認用'!$B$1,"解除","療養中"))</f>
        <v/>
      </c>
    </row>
    <row r="192" spans="2:18" s="49" customFormat="1">
      <c r="B192" s="50"/>
      <c r="C192" s="50"/>
      <c r="E192" s="75"/>
      <c r="F192" s="78"/>
      <c r="O192" s="82"/>
      <c r="R192" s="84" t="str">
        <f>IF(O192="","",IF(O192&lt;='※入力禁止　保健所確認用'!$B$1,"解除","療養中"))</f>
        <v/>
      </c>
    </row>
    <row r="193" spans="2:18" s="49" customFormat="1">
      <c r="B193" s="50"/>
      <c r="C193" s="50"/>
      <c r="E193" s="75"/>
      <c r="F193" s="78"/>
      <c r="O193" s="82"/>
      <c r="R193" s="84" t="str">
        <f>IF(O193="","",IF(O193&lt;='※入力禁止　保健所確認用'!$B$1,"解除","療養中"))</f>
        <v/>
      </c>
    </row>
    <row r="194" spans="2:18" s="49" customFormat="1">
      <c r="B194" s="50"/>
      <c r="C194" s="50"/>
      <c r="E194" s="75"/>
      <c r="F194" s="78"/>
      <c r="O194" s="82"/>
      <c r="R194" s="84" t="str">
        <f>IF(O194="","",IF(O194&lt;='※入力禁止　保健所確認用'!$B$1,"解除","療養中"))</f>
        <v/>
      </c>
    </row>
    <row r="195" spans="2:18" s="49" customFormat="1">
      <c r="B195" s="50"/>
      <c r="C195" s="50"/>
      <c r="E195" s="75"/>
      <c r="F195" s="78"/>
      <c r="O195" s="82"/>
      <c r="R195" s="84" t="str">
        <f>IF(O195="","",IF(O195&lt;='※入力禁止　保健所確認用'!$B$1,"解除","療養中"))</f>
        <v/>
      </c>
    </row>
    <row r="196" spans="2:18" s="49" customFormat="1">
      <c r="B196" s="50"/>
      <c r="C196" s="50"/>
      <c r="E196" s="75"/>
      <c r="F196" s="78"/>
      <c r="O196" s="82"/>
      <c r="R196" s="84" t="str">
        <f>IF(O196="","",IF(O196&lt;='※入力禁止　保健所確認用'!$B$1,"解除","療養中"))</f>
        <v/>
      </c>
    </row>
    <row r="197" spans="2:18" s="49" customFormat="1">
      <c r="B197" s="50"/>
      <c r="C197" s="50"/>
      <c r="E197" s="75"/>
      <c r="F197" s="78"/>
      <c r="O197" s="82"/>
      <c r="R197" s="84" t="str">
        <f>IF(O197="","",IF(O197&lt;='※入力禁止　保健所確認用'!$B$1,"解除","療養中"))</f>
        <v/>
      </c>
    </row>
    <row r="198" spans="2:18" s="49" customFormat="1">
      <c r="B198" s="50"/>
      <c r="C198" s="50"/>
      <c r="E198" s="75"/>
      <c r="F198" s="78"/>
      <c r="O198" s="82"/>
      <c r="R198" s="84" t="str">
        <f>IF(O198="","",IF(O198&lt;='※入力禁止　保健所確認用'!$B$1,"解除","療養中"))</f>
        <v/>
      </c>
    </row>
    <row r="199" spans="2:18" s="49" customFormat="1">
      <c r="B199" s="50"/>
      <c r="C199" s="50"/>
      <c r="E199" s="75"/>
      <c r="F199" s="78"/>
      <c r="O199" s="82"/>
      <c r="R199" s="84" t="str">
        <f>IF(O199="","",IF(O199&lt;='※入力禁止　保健所確認用'!$B$1,"解除","療養中"))</f>
        <v/>
      </c>
    </row>
    <row r="200" spans="2:18" s="49" customFormat="1">
      <c r="B200" s="50"/>
      <c r="C200" s="50"/>
      <c r="E200" s="75"/>
      <c r="F200" s="78"/>
      <c r="O200" s="82"/>
      <c r="R200" s="84" t="str">
        <f>IF(O200="","",IF(O200&lt;='※入力禁止　保健所確認用'!$B$1,"解除","療養中"))</f>
        <v/>
      </c>
    </row>
    <row r="201" spans="2:18" s="49" customFormat="1">
      <c r="B201" s="50"/>
      <c r="C201" s="50"/>
      <c r="E201" s="75"/>
      <c r="F201" s="78"/>
      <c r="O201" s="82"/>
      <c r="R201" s="84" t="str">
        <f>IF(O201="","",IF(O201&lt;='※入力禁止　保健所確認用'!$B$1,"解除","療養中"))</f>
        <v/>
      </c>
    </row>
    <row r="202" spans="2:18" s="49" customFormat="1">
      <c r="B202" s="50"/>
      <c r="C202" s="50"/>
      <c r="E202" s="75"/>
      <c r="F202" s="78"/>
      <c r="O202" s="82"/>
      <c r="R202" s="84" t="str">
        <f>IF(O202="","",IF(O202&lt;='※入力禁止　保健所確認用'!$B$1,"解除","療養中"))</f>
        <v/>
      </c>
    </row>
    <row r="203" spans="2:18" s="49" customFormat="1">
      <c r="B203" s="50"/>
      <c r="C203" s="50"/>
      <c r="E203" s="75"/>
      <c r="F203" s="78"/>
      <c r="O203" s="82"/>
      <c r="R203" s="84" t="str">
        <f>IF(O203="","",IF(O203&lt;='※入力禁止　保健所確認用'!$B$1,"解除","療養中"))</f>
        <v/>
      </c>
    </row>
    <row r="204" spans="2:18" s="49" customFormat="1">
      <c r="B204" s="50"/>
      <c r="C204" s="50"/>
      <c r="E204" s="75"/>
      <c r="F204" s="78"/>
      <c r="O204" s="82"/>
      <c r="R204" s="84" t="str">
        <f>IF(O204="","",IF(O204&lt;='※入力禁止　保健所確認用'!$B$1,"解除","療養中"))</f>
        <v/>
      </c>
    </row>
    <row r="205" spans="2:18" s="49" customFormat="1">
      <c r="B205" s="50"/>
      <c r="C205" s="50"/>
      <c r="E205" s="75"/>
      <c r="F205" s="78"/>
      <c r="O205" s="82"/>
      <c r="R205" s="84" t="str">
        <f>IF(O205="","",IF(O205&lt;='※入力禁止　保健所確認用'!$B$1,"解除","療養中"))</f>
        <v/>
      </c>
    </row>
    <row r="206" spans="2:18" s="49" customFormat="1">
      <c r="B206" s="50"/>
      <c r="C206" s="50"/>
      <c r="E206" s="75"/>
      <c r="F206" s="78"/>
      <c r="O206" s="82"/>
      <c r="R206" s="84" t="str">
        <f>IF(O206="","",IF(O207&lt;='※入力禁止　保健所確認用'!$B$1,"解除","療養中"))</f>
        <v/>
      </c>
    </row>
    <row r="207" spans="2:18" s="49" customFormat="1">
      <c r="B207" s="50"/>
      <c r="C207" s="50"/>
      <c r="E207" s="75"/>
      <c r="F207" s="78"/>
      <c r="O207" s="82"/>
      <c r="R207" s="84" t="str">
        <f>IF(O207="","",IF(O208&lt;='※入力禁止　保健所確認用'!$B$1,"解除","療養中"))</f>
        <v/>
      </c>
    </row>
    <row r="208" spans="2:18" s="49" customFormat="1">
      <c r="B208" s="50"/>
      <c r="C208" s="50"/>
      <c r="E208" s="75"/>
      <c r="F208" s="78"/>
      <c r="O208" s="82"/>
      <c r="R208" s="84" t="str">
        <f>IF(O208="","",IF(O209&lt;='※入力禁止　保健所確認用'!$B$1,"解除","療養中"))</f>
        <v/>
      </c>
    </row>
    <row r="209" spans="2:18" s="49" customFormat="1">
      <c r="B209" s="50"/>
      <c r="C209" s="50"/>
      <c r="E209" s="75"/>
      <c r="F209" s="78"/>
      <c r="O209" s="82"/>
      <c r="R209" s="84" t="str">
        <f>IF(O209="","",IF(O210&lt;='※入力禁止　保健所確認用'!$B$1,"解除","療養中"))</f>
        <v/>
      </c>
    </row>
    <row r="210" spans="2:18" s="49" customFormat="1">
      <c r="B210" s="50"/>
      <c r="C210" s="50"/>
      <c r="E210" s="75"/>
      <c r="F210" s="78"/>
      <c r="O210" s="82"/>
      <c r="R210" s="82"/>
    </row>
    <row r="211" spans="2:18" s="49" customFormat="1">
      <c r="B211" s="50"/>
      <c r="C211" s="50"/>
      <c r="E211" s="75"/>
      <c r="F211" s="75"/>
      <c r="O211" s="82"/>
      <c r="R211" s="82"/>
    </row>
    <row r="212" spans="2:18" s="49" customFormat="1">
      <c r="B212" s="50"/>
      <c r="C212" s="50"/>
      <c r="E212" s="75"/>
      <c r="F212" s="75"/>
      <c r="O212" s="82"/>
      <c r="R212" s="82"/>
    </row>
    <row r="213" spans="2:18" s="49" customFormat="1">
      <c r="B213" s="50"/>
      <c r="C213" s="50"/>
      <c r="E213" s="75"/>
      <c r="F213" s="75"/>
      <c r="O213" s="82"/>
      <c r="R213" s="82"/>
    </row>
    <row r="214" spans="2:18" s="49" customFormat="1">
      <c r="B214" s="50"/>
      <c r="C214" s="50"/>
      <c r="E214" s="75"/>
      <c r="F214" s="75"/>
      <c r="O214" s="82"/>
      <c r="R214" s="82"/>
    </row>
    <row r="215" spans="2:18" s="49" customFormat="1">
      <c r="B215" s="50"/>
      <c r="C215" s="50"/>
      <c r="E215" s="75"/>
      <c r="F215" s="75"/>
      <c r="R215" s="82"/>
    </row>
    <row r="216" spans="2:18" s="49" customFormat="1">
      <c r="B216" s="50"/>
      <c r="C216" s="50"/>
      <c r="E216" s="75"/>
      <c r="F216" s="75"/>
      <c r="R216" s="82"/>
    </row>
    <row r="217" spans="2:18" s="49" customFormat="1">
      <c r="B217" s="50"/>
      <c r="C217" s="50"/>
      <c r="E217" s="75"/>
      <c r="F217" s="75"/>
      <c r="R217" s="82"/>
    </row>
    <row r="218" spans="2:18" s="49" customFormat="1">
      <c r="B218" s="50"/>
      <c r="C218" s="50"/>
      <c r="E218" s="75"/>
      <c r="F218" s="75"/>
      <c r="R218" s="82"/>
    </row>
    <row r="219" spans="2:18" s="49" customFormat="1">
      <c r="B219" s="50"/>
      <c r="C219" s="50"/>
      <c r="E219" s="75"/>
      <c r="F219" s="75"/>
      <c r="R219" s="82"/>
    </row>
    <row r="220" spans="2:18" s="49" customFormat="1">
      <c r="B220" s="50"/>
      <c r="C220" s="50"/>
      <c r="E220" s="76"/>
      <c r="F220" s="76"/>
      <c r="R220" s="82"/>
    </row>
    <row r="221" spans="2:18" s="49" customFormat="1">
      <c r="B221" s="50"/>
      <c r="C221" s="50"/>
      <c r="E221" s="75"/>
      <c r="F221" s="75"/>
      <c r="R221" s="82"/>
    </row>
    <row r="222" spans="2:18" s="49" customFormat="1">
      <c r="B222" s="50"/>
      <c r="C222" s="50"/>
      <c r="E222" s="75"/>
      <c r="F222" s="75"/>
      <c r="R222" s="82"/>
    </row>
    <row r="223" spans="2:18" s="49" customFormat="1">
      <c r="B223" s="50"/>
      <c r="C223" s="50"/>
      <c r="E223" s="75"/>
      <c r="F223" s="75"/>
      <c r="R223" s="82"/>
    </row>
    <row r="224" spans="2:18" s="49" customFormat="1">
      <c r="B224" s="50"/>
      <c r="C224" s="50"/>
      <c r="E224" s="75"/>
      <c r="F224" s="75"/>
      <c r="R224" s="82"/>
    </row>
    <row r="225" spans="2:18" s="49" customFormat="1">
      <c r="B225" s="50"/>
      <c r="C225" s="50"/>
      <c r="E225" s="75"/>
      <c r="F225" s="75"/>
      <c r="R225" s="82"/>
    </row>
    <row r="226" spans="2:18" s="49" customFormat="1">
      <c r="B226" s="50"/>
      <c r="C226" s="50"/>
      <c r="E226" s="75"/>
      <c r="F226" s="75"/>
      <c r="R226" s="82"/>
    </row>
    <row r="227" spans="2:18" s="49" customFormat="1">
      <c r="B227" s="50"/>
      <c r="C227" s="50"/>
      <c r="E227" s="75"/>
      <c r="F227" s="75"/>
      <c r="R227" s="82"/>
    </row>
    <row r="228" spans="2:18" s="49" customFormat="1">
      <c r="B228" s="50"/>
      <c r="C228" s="50"/>
      <c r="E228" s="75"/>
      <c r="F228" s="75"/>
      <c r="R228" s="82"/>
    </row>
    <row r="229" spans="2:18" s="49" customFormat="1">
      <c r="B229" s="50"/>
      <c r="C229" s="50"/>
      <c r="E229" s="75"/>
      <c r="F229" s="75"/>
      <c r="R229" s="82"/>
    </row>
    <row r="230" spans="2:18" s="49" customFormat="1">
      <c r="B230" s="50"/>
      <c r="C230" s="50"/>
      <c r="E230" s="75"/>
      <c r="F230" s="75"/>
      <c r="R230" s="82"/>
    </row>
    <row r="231" spans="2:18" s="49" customFormat="1">
      <c r="B231" s="50"/>
      <c r="C231" s="50"/>
      <c r="E231" s="75"/>
      <c r="F231" s="75"/>
      <c r="R231" s="82"/>
    </row>
    <row r="232" spans="2:18" s="49" customFormat="1">
      <c r="B232" s="50"/>
      <c r="C232" s="50"/>
      <c r="E232" s="75"/>
      <c r="F232" s="75"/>
      <c r="R232" s="82"/>
    </row>
    <row r="233" spans="2:18" s="49" customFormat="1">
      <c r="B233" s="50"/>
      <c r="C233" s="50"/>
      <c r="E233" s="75"/>
      <c r="F233" s="75"/>
      <c r="R233" s="82"/>
    </row>
    <row r="234" spans="2:18" s="49" customFormat="1">
      <c r="B234" s="50"/>
      <c r="C234" s="50"/>
      <c r="E234" s="75"/>
      <c r="F234" s="75"/>
      <c r="R234" s="82"/>
    </row>
    <row r="235" spans="2:18">
      <c r="R235" s="85"/>
    </row>
    <row r="236" spans="2:18">
      <c r="R236" s="85"/>
    </row>
    <row r="237" spans="2:18">
      <c r="R237" s="85"/>
    </row>
    <row r="238" spans="2:18">
      <c r="R238" s="85"/>
    </row>
    <row r="239" spans="2:18">
      <c r="R239" s="85"/>
    </row>
    <row r="240" spans="2:18">
      <c r="R240" s="85"/>
    </row>
    <row r="241" spans="18:18">
      <c r="R241" s="85"/>
    </row>
    <row r="242" spans="18:18">
      <c r="R242" s="85"/>
    </row>
    <row r="243" spans="18:18">
      <c r="R243" s="85"/>
    </row>
    <row r="244" spans="18:18">
      <c r="R244" s="85"/>
    </row>
    <row r="245" spans="18:18">
      <c r="R245" s="85"/>
    </row>
    <row r="246" spans="18:18">
      <c r="R246" s="85"/>
    </row>
    <row r="247" spans="18:18">
      <c r="R247" s="85"/>
    </row>
    <row r="248" spans="18:18">
      <c r="R248" s="85"/>
    </row>
    <row r="249" spans="18:18">
      <c r="R249" s="85"/>
    </row>
    <row r="250" spans="18:18">
      <c r="R250" s="85"/>
    </row>
    <row r="251" spans="18:18">
      <c r="R251" s="85"/>
    </row>
    <row r="252" spans="18:18">
      <c r="R252" s="85"/>
    </row>
    <row r="253" spans="18:18">
      <c r="R253" s="85"/>
    </row>
    <row r="254" spans="18:18">
      <c r="R254" s="85"/>
    </row>
    <row r="255" spans="18:18">
      <c r="R255" s="85"/>
    </row>
    <row r="256" spans="18:18">
      <c r="R256" s="85"/>
    </row>
    <row r="257" spans="18:18">
      <c r="R257" s="85"/>
    </row>
    <row r="258" spans="18:18">
      <c r="R258" s="85"/>
    </row>
    <row r="259" spans="18:18">
      <c r="R259" s="85"/>
    </row>
    <row r="260" spans="18:18">
      <c r="R260" s="85"/>
    </row>
    <row r="261" spans="18:18">
      <c r="R261" s="85"/>
    </row>
    <row r="262" spans="18:18">
      <c r="R262" s="85"/>
    </row>
    <row r="263" spans="18:18">
      <c r="R263" s="85"/>
    </row>
    <row r="264" spans="18:18">
      <c r="R264" s="85"/>
    </row>
    <row r="265" spans="18:18">
      <c r="R265" s="85"/>
    </row>
    <row r="266" spans="18:18">
      <c r="R266" s="85"/>
    </row>
    <row r="267" spans="18:18">
      <c r="R267" s="85"/>
    </row>
    <row r="268" spans="18:18">
      <c r="R268" s="85"/>
    </row>
    <row r="269" spans="18:18">
      <c r="R269" s="85"/>
    </row>
    <row r="270" spans="18:18">
      <c r="R270" s="85"/>
    </row>
    <row r="271" spans="18:18">
      <c r="R271" s="85"/>
    </row>
    <row r="272" spans="18:18">
      <c r="R272" s="85"/>
    </row>
    <row r="273" spans="18:18">
      <c r="R273" s="85"/>
    </row>
    <row r="274" spans="18:18">
      <c r="R274" s="85"/>
    </row>
    <row r="275" spans="18:18">
      <c r="R275" s="85"/>
    </row>
    <row r="276" spans="18:18">
      <c r="R276" s="85"/>
    </row>
    <row r="277" spans="18:18">
      <c r="R277" s="85"/>
    </row>
    <row r="278" spans="18:18">
      <c r="R278" s="85"/>
    </row>
    <row r="279" spans="18:18">
      <c r="R279" s="85"/>
    </row>
    <row r="280" spans="18:18">
      <c r="R280" s="85"/>
    </row>
    <row r="281" spans="18:18">
      <c r="R281" s="85"/>
    </row>
    <row r="282" spans="18:18">
      <c r="R282" s="85"/>
    </row>
    <row r="283" spans="18:18">
      <c r="R283" s="85"/>
    </row>
    <row r="284" spans="18:18">
      <c r="R284" s="85"/>
    </row>
    <row r="285" spans="18:18">
      <c r="R285" s="85"/>
    </row>
    <row r="286" spans="18:18">
      <c r="R286" s="85"/>
    </row>
    <row r="287" spans="18:18">
      <c r="R287" s="85"/>
    </row>
    <row r="288" spans="18:18">
      <c r="R288" s="85"/>
    </row>
    <row r="289" spans="18:18">
      <c r="R289" s="85"/>
    </row>
    <row r="290" spans="18:18">
      <c r="R290" s="85"/>
    </row>
    <row r="291" spans="18:18">
      <c r="R291" s="85"/>
    </row>
    <row r="292" spans="18:18">
      <c r="R292" s="85"/>
    </row>
    <row r="293" spans="18:18">
      <c r="R293" s="85"/>
    </row>
    <row r="294" spans="18:18">
      <c r="R294" s="85"/>
    </row>
    <row r="295" spans="18:18">
      <c r="R295" s="85"/>
    </row>
    <row r="296" spans="18:18">
      <c r="R296" s="85"/>
    </row>
    <row r="297" spans="18:18">
      <c r="R297" s="85"/>
    </row>
    <row r="298" spans="18:18">
      <c r="R298" s="85"/>
    </row>
    <row r="299" spans="18:18">
      <c r="R299" s="85"/>
    </row>
    <row r="300" spans="18:18">
      <c r="R300" s="85"/>
    </row>
    <row r="301" spans="18:18">
      <c r="R301" s="85"/>
    </row>
    <row r="302" spans="18:18">
      <c r="R302" s="85"/>
    </row>
    <row r="303" spans="18:18">
      <c r="R303" s="85"/>
    </row>
    <row r="304" spans="18:18">
      <c r="R304" s="85"/>
    </row>
    <row r="305" spans="18:18">
      <c r="R305" s="85"/>
    </row>
    <row r="306" spans="18:18">
      <c r="R306" s="85"/>
    </row>
    <row r="307" spans="18:18">
      <c r="R307" s="85"/>
    </row>
    <row r="308" spans="18:18">
      <c r="R308" s="85"/>
    </row>
    <row r="309" spans="18:18">
      <c r="R309" s="85"/>
    </row>
    <row r="310" spans="18:18">
      <c r="R310" s="85"/>
    </row>
    <row r="311" spans="18:18">
      <c r="R311" s="85"/>
    </row>
    <row r="312" spans="18:18">
      <c r="R312" s="85"/>
    </row>
    <row r="313" spans="18:18">
      <c r="R313" s="85"/>
    </row>
    <row r="314" spans="18:18">
      <c r="R314" s="85"/>
    </row>
    <row r="315" spans="18:18">
      <c r="R315" s="85"/>
    </row>
    <row r="316" spans="18:18">
      <c r="R316" s="85"/>
    </row>
    <row r="317" spans="18:18">
      <c r="R317" s="85"/>
    </row>
    <row r="318" spans="18:18">
      <c r="R318" s="85"/>
    </row>
    <row r="319" spans="18:18">
      <c r="R319" s="85"/>
    </row>
    <row r="320" spans="18:18">
      <c r="R320" s="85"/>
    </row>
    <row r="321" spans="18:18">
      <c r="R321" s="85"/>
    </row>
    <row r="322" spans="18:18">
      <c r="R322" s="85"/>
    </row>
    <row r="323" spans="18:18">
      <c r="R323" s="85"/>
    </row>
    <row r="324" spans="18:18">
      <c r="R324" s="85"/>
    </row>
    <row r="325" spans="18:18">
      <c r="R325" s="85"/>
    </row>
    <row r="326" spans="18:18">
      <c r="R326" s="85"/>
    </row>
    <row r="327" spans="18:18">
      <c r="R327" s="85"/>
    </row>
    <row r="328" spans="18:18">
      <c r="R328" s="85"/>
    </row>
    <row r="329" spans="18:18">
      <c r="R329" s="85"/>
    </row>
    <row r="330" spans="18:18">
      <c r="R330" s="85"/>
    </row>
    <row r="331" spans="18:18">
      <c r="R331" s="85"/>
    </row>
    <row r="332" spans="18:18">
      <c r="R332" s="85"/>
    </row>
    <row r="333" spans="18:18">
      <c r="R333" s="85"/>
    </row>
    <row r="334" spans="18:18">
      <c r="R334" s="85"/>
    </row>
    <row r="335" spans="18:18">
      <c r="R335" s="85"/>
    </row>
    <row r="336" spans="18:18">
      <c r="R336" s="85"/>
    </row>
    <row r="337" spans="18:18">
      <c r="R337" s="85"/>
    </row>
    <row r="338" spans="18:18">
      <c r="R338" s="85"/>
    </row>
    <row r="339" spans="18:18">
      <c r="R339" s="85"/>
    </row>
    <row r="340" spans="18:18">
      <c r="R340" s="85"/>
    </row>
    <row r="341" spans="18:18">
      <c r="R341" s="85"/>
    </row>
    <row r="342" spans="18:18">
      <c r="R342" s="85"/>
    </row>
    <row r="343" spans="18:18">
      <c r="R343" s="85"/>
    </row>
    <row r="344" spans="18:18">
      <c r="R344" s="85"/>
    </row>
    <row r="345" spans="18:18">
      <c r="R345" s="85"/>
    </row>
    <row r="346" spans="18:18">
      <c r="R346" s="85"/>
    </row>
    <row r="347" spans="18:18">
      <c r="R347" s="85"/>
    </row>
    <row r="348" spans="18:18">
      <c r="R348" s="85"/>
    </row>
    <row r="349" spans="18:18">
      <c r="R349" s="85"/>
    </row>
    <row r="350" spans="18:18">
      <c r="R350" s="85"/>
    </row>
    <row r="351" spans="18:18">
      <c r="R351" s="85"/>
    </row>
    <row r="352" spans="18:18">
      <c r="R352" s="85"/>
    </row>
    <row r="353" spans="18:18">
      <c r="R353" s="85"/>
    </row>
    <row r="354" spans="18:18">
      <c r="R354" s="85"/>
    </row>
    <row r="355" spans="18:18">
      <c r="R355" s="85"/>
    </row>
    <row r="356" spans="18:18">
      <c r="R356" s="85"/>
    </row>
    <row r="357" spans="18:18">
      <c r="R357" s="85"/>
    </row>
    <row r="358" spans="18:18">
      <c r="R358" s="85"/>
    </row>
    <row r="359" spans="18:18">
      <c r="R359" s="85"/>
    </row>
    <row r="360" spans="18:18">
      <c r="R360" s="85"/>
    </row>
    <row r="361" spans="18:18">
      <c r="R361" s="85"/>
    </row>
    <row r="362" spans="18:18">
      <c r="R362" s="85"/>
    </row>
    <row r="363" spans="18:18">
      <c r="R363" s="85"/>
    </row>
    <row r="364" spans="18:18">
      <c r="R364" s="85"/>
    </row>
    <row r="365" spans="18:18">
      <c r="R365" s="85"/>
    </row>
    <row r="366" spans="18:18">
      <c r="R366" s="85"/>
    </row>
    <row r="367" spans="18:18">
      <c r="R367" s="85"/>
    </row>
    <row r="368" spans="18:18">
      <c r="R368" s="85"/>
    </row>
    <row r="369" spans="18:18">
      <c r="R369" s="85"/>
    </row>
    <row r="370" spans="18:18">
      <c r="R370" s="85"/>
    </row>
    <row r="371" spans="18:18">
      <c r="R371" s="85"/>
    </row>
    <row r="372" spans="18:18">
      <c r="R372" s="85"/>
    </row>
    <row r="373" spans="18:18">
      <c r="R373" s="85"/>
    </row>
    <row r="374" spans="18:18">
      <c r="R374" s="85"/>
    </row>
    <row r="375" spans="18:18">
      <c r="R375" s="85"/>
    </row>
    <row r="376" spans="18:18">
      <c r="R376" s="85"/>
    </row>
    <row r="377" spans="18:18">
      <c r="R377" s="85"/>
    </row>
    <row r="378" spans="18:18">
      <c r="R378" s="85"/>
    </row>
    <row r="379" spans="18:18">
      <c r="R379" s="85"/>
    </row>
    <row r="380" spans="18:18">
      <c r="R380" s="85"/>
    </row>
    <row r="381" spans="18:18">
      <c r="R381" s="85"/>
    </row>
    <row r="382" spans="18:18">
      <c r="R382" s="85"/>
    </row>
    <row r="383" spans="18:18">
      <c r="R383" s="85"/>
    </row>
    <row r="384" spans="18:18">
      <c r="R384" s="85"/>
    </row>
    <row r="385" spans="18:18">
      <c r="R385" s="85"/>
    </row>
    <row r="386" spans="18:18">
      <c r="R386" s="85"/>
    </row>
    <row r="387" spans="18:18">
      <c r="R387" s="85"/>
    </row>
    <row r="388" spans="18:18">
      <c r="R388" s="85"/>
    </row>
    <row r="389" spans="18:18">
      <c r="R389" s="85"/>
    </row>
    <row r="390" spans="18:18">
      <c r="R390" s="85"/>
    </row>
    <row r="391" spans="18:18">
      <c r="R391" s="85"/>
    </row>
    <row r="392" spans="18:18">
      <c r="R392" s="85"/>
    </row>
    <row r="393" spans="18:18">
      <c r="R393" s="85"/>
    </row>
    <row r="394" spans="18:18">
      <c r="R394" s="85"/>
    </row>
    <row r="395" spans="18:18">
      <c r="R395" s="85"/>
    </row>
    <row r="396" spans="18:18">
      <c r="R396" s="85"/>
    </row>
    <row r="397" spans="18:18">
      <c r="R397" s="85"/>
    </row>
    <row r="398" spans="18:18">
      <c r="R398" s="85"/>
    </row>
    <row r="399" spans="18:18">
      <c r="R399" s="85"/>
    </row>
    <row r="400" spans="18:18">
      <c r="R400" s="85"/>
    </row>
    <row r="401" spans="18:18">
      <c r="R401" s="85"/>
    </row>
    <row r="402" spans="18:18">
      <c r="R402" s="85"/>
    </row>
    <row r="403" spans="18:18">
      <c r="R403" s="85"/>
    </row>
    <row r="404" spans="18:18">
      <c r="R404" s="85"/>
    </row>
    <row r="405" spans="18:18">
      <c r="R405" s="85"/>
    </row>
    <row r="406" spans="18:18">
      <c r="R406" s="85"/>
    </row>
    <row r="407" spans="18:18">
      <c r="R407" s="85"/>
    </row>
    <row r="408" spans="18:18">
      <c r="R408" s="85"/>
    </row>
    <row r="409" spans="18:18">
      <c r="R409" s="85"/>
    </row>
    <row r="410" spans="18:18">
      <c r="R410" s="85"/>
    </row>
    <row r="411" spans="18:18">
      <c r="R411" s="85"/>
    </row>
    <row r="412" spans="18:18">
      <c r="R412" s="85"/>
    </row>
    <row r="413" spans="18:18">
      <c r="R413" s="85"/>
    </row>
    <row r="414" spans="18:18">
      <c r="R414" s="85"/>
    </row>
    <row r="415" spans="18:18">
      <c r="R415" s="85"/>
    </row>
    <row r="416" spans="18:18">
      <c r="R416" s="85"/>
    </row>
    <row r="417" spans="18:18">
      <c r="R417" s="85"/>
    </row>
    <row r="418" spans="18:18">
      <c r="R418" s="85"/>
    </row>
    <row r="419" spans="18:18">
      <c r="R419" s="85"/>
    </row>
    <row r="420" spans="18:18">
      <c r="R420" s="85"/>
    </row>
    <row r="421" spans="18:18">
      <c r="R421" s="85"/>
    </row>
    <row r="422" spans="18:18">
      <c r="R422" s="85"/>
    </row>
    <row r="423" spans="18:18">
      <c r="R423" s="85"/>
    </row>
    <row r="424" spans="18:18">
      <c r="R424" s="85"/>
    </row>
    <row r="425" spans="18:18">
      <c r="R425" s="85"/>
    </row>
    <row r="426" spans="18:18">
      <c r="R426" s="85"/>
    </row>
    <row r="427" spans="18:18">
      <c r="R427" s="85"/>
    </row>
    <row r="428" spans="18:18">
      <c r="R428" s="85"/>
    </row>
    <row r="429" spans="18:18">
      <c r="R429" s="85"/>
    </row>
    <row r="430" spans="18:18">
      <c r="R430" s="85"/>
    </row>
    <row r="431" spans="18:18">
      <c r="R431" s="85"/>
    </row>
    <row r="432" spans="18:18">
      <c r="R432" s="85"/>
    </row>
    <row r="433" spans="18:18">
      <c r="R433" s="85"/>
    </row>
    <row r="434" spans="18:18">
      <c r="R434" s="85"/>
    </row>
    <row r="435" spans="18:18">
      <c r="R435" s="85"/>
    </row>
    <row r="436" spans="18:18">
      <c r="R436" s="85"/>
    </row>
    <row r="437" spans="18:18">
      <c r="R437" s="85"/>
    </row>
    <row r="438" spans="18:18">
      <c r="R438" s="85"/>
    </row>
    <row r="439" spans="18:18">
      <c r="R439" s="85"/>
    </row>
    <row r="440" spans="18:18">
      <c r="R440" s="85"/>
    </row>
    <row r="441" spans="18:18">
      <c r="R441" s="85"/>
    </row>
    <row r="442" spans="18:18">
      <c r="R442" s="85"/>
    </row>
    <row r="443" spans="18:18">
      <c r="R443" s="85"/>
    </row>
    <row r="444" spans="18:18">
      <c r="R444" s="85"/>
    </row>
    <row r="445" spans="18:18">
      <c r="R445" s="85"/>
    </row>
    <row r="446" spans="18:18">
      <c r="R446" s="85"/>
    </row>
    <row r="447" spans="18:18">
      <c r="R447" s="85"/>
    </row>
    <row r="448" spans="18:18">
      <c r="R448" s="85"/>
    </row>
    <row r="449" spans="18:18">
      <c r="R449" s="85"/>
    </row>
    <row r="450" spans="18:18">
      <c r="R450" s="85"/>
    </row>
    <row r="451" spans="18:18">
      <c r="R451" s="85"/>
    </row>
    <row r="452" spans="18:18">
      <c r="R452" s="85"/>
    </row>
    <row r="453" spans="18:18">
      <c r="R453" s="85"/>
    </row>
    <row r="454" spans="18:18">
      <c r="R454" s="85"/>
    </row>
    <row r="455" spans="18:18">
      <c r="R455" s="85"/>
    </row>
    <row r="456" spans="18:18">
      <c r="R456" s="85"/>
    </row>
    <row r="457" spans="18:18">
      <c r="R457" s="85"/>
    </row>
    <row r="458" spans="18:18">
      <c r="R458" s="85"/>
    </row>
    <row r="459" spans="18:18">
      <c r="R459" s="85"/>
    </row>
    <row r="460" spans="18:18">
      <c r="R460" s="85"/>
    </row>
    <row r="461" spans="18:18">
      <c r="R461" s="85"/>
    </row>
    <row r="462" spans="18:18">
      <c r="R462" s="85"/>
    </row>
    <row r="463" spans="18:18">
      <c r="R463" s="85"/>
    </row>
  </sheetData>
  <sheetProtection sheet="1" objects="1" scenarios="1"/>
  <autoFilter ref="B2:L96"/>
  <mergeCells count="2">
    <mergeCell ref="O3:O4"/>
    <mergeCell ref="G1:P1"/>
  </mergeCells>
  <phoneticPr fontId="2"/>
  <dataValidations count="1">
    <dataValidation type="list" allowBlank="1" showInputMessage="1" showErrorMessage="1" sqref="G5:G54">
      <formula1>"入所者,職員,　"</formula1>
    </dataValidation>
  </dataValidations>
  <pageMargins left="0.70866141732283472" right="0.31496062992125984" top="0.55118110236220474" bottom="0.55118110236220474" header="0.31496062992125984" footer="0.31496062992125984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2"/>
  <sheetViews>
    <sheetView zoomScale="73" zoomScaleNormal="73" workbookViewId="0">
      <selection activeCell="G16" sqref="G16"/>
    </sheetView>
  </sheetViews>
  <sheetFormatPr defaultRowHeight="18.75"/>
  <cols>
    <col min="1" max="1" width="12.875" bestFit="1" customWidth="1"/>
    <col min="2" max="10" width="13.125" customWidth="1"/>
    <col min="11" max="11" width="11.375" customWidth="1"/>
    <col min="12" max="12" width="10" bestFit="1" customWidth="1"/>
    <col min="15" max="15" width="10" bestFit="1" customWidth="1"/>
    <col min="18" max="18" width="10" bestFit="1" customWidth="1"/>
  </cols>
  <sheetData>
    <row r="1" spans="1:10">
      <c r="A1" s="33" t="s">
        <v>51</v>
      </c>
      <c r="B1" s="31">
        <f ca="1">TODAY()</f>
        <v>44938</v>
      </c>
      <c r="E1" s="33" t="s">
        <v>52</v>
      </c>
      <c r="G1" s="32">
        <f>IF($F$56=$H$56,$C$58,$F$58)</f>
        <v>5</v>
      </c>
      <c r="H1" s="91" t="s">
        <v>61</v>
      </c>
      <c r="I1" s="91"/>
      <c r="J1" s="40">
        <f>IF($F$56=$H$56,MAX(ワークシート１＿高齢者施設名簿!O5:O203),MAX(ワークシート２＿その他障がい者施設等名簿!O5:O203))</f>
        <v>0</v>
      </c>
    </row>
    <row r="2" spans="1:10" ht="19.5" thickBot="1">
      <c r="B2" s="18"/>
      <c r="G2" s="27"/>
    </row>
    <row r="3" spans="1:10" ht="20.25" thickTop="1" thickBot="1">
      <c r="A3" s="30" t="str">
        <f>IF(G1=C58,I56,I57)</f>
        <v>高齢者施設</v>
      </c>
      <c r="B3" s="11" t="s">
        <v>35</v>
      </c>
      <c r="C3" s="3"/>
      <c r="D3" s="4"/>
      <c r="E3" s="17" t="s">
        <v>36</v>
      </c>
      <c r="F3" s="1"/>
      <c r="G3" s="2"/>
      <c r="H3" s="11" t="s">
        <v>39</v>
      </c>
      <c r="I3" s="3"/>
      <c r="J3" s="4"/>
    </row>
    <row r="4" spans="1:10" ht="19.5" thickTop="1">
      <c r="B4" s="14" t="s">
        <v>33</v>
      </c>
      <c r="C4" s="15" t="s">
        <v>30</v>
      </c>
      <c r="D4" s="16" t="s">
        <v>40</v>
      </c>
      <c r="E4" s="14" t="s">
        <v>33</v>
      </c>
      <c r="F4" s="5" t="s">
        <v>30</v>
      </c>
      <c r="G4" s="6" t="s">
        <v>40</v>
      </c>
      <c r="H4" s="7" t="s">
        <v>33</v>
      </c>
      <c r="I4" s="12" t="s">
        <v>30</v>
      </c>
      <c r="J4" s="13" t="s">
        <v>40</v>
      </c>
    </row>
    <row r="5" spans="1:10" ht="19.5" thickBot="1">
      <c r="B5" s="8">
        <f>IF(G1=C58,B9,IF(G1=F58,B14,B9))</f>
        <v>0</v>
      </c>
      <c r="C5" s="9">
        <f>IF(G1=C58,C9:C9,IF(G1=F58,C14,C9))</f>
        <v>0</v>
      </c>
      <c r="D5" s="10">
        <f>IF(G1=C58,D9,IF(G1=F58,D14,D9))</f>
        <v>0</v>
      </c>
      <c r="E5" s="8">
        <f>IF(G1=C58,E9,IF(G1=F58,E14,E9))</f>
        <v>0</v>
      </c>
      <c r="F5" s="9">
        <f>IF(G1=C58,F9,IF(G1=F58,F14,F9))</f>
        <v>0</v>
      </c>
      <c r="G5" s="10">
        <f>IF(G1=C58,G9,IF(G1=F58,G14,G9))</f>
        <v>0</v>
      </c>
      <c r="H5" s="8">
        <f>IF(G1=C58,H9,IF(G1=F58,H14,H9))</f>
        <v>0</v>
      </c>
      <c r="I5" s="9">
        <f>IF(G1=C58,I9,IF(G1=F58,I14,I9))</f>
        <v>0</v>
      </c>
      <c r="J5" s="10">
        <f>IF(G1=C58,J9,IF(G1=F58,J14,J9))</f>
        <v>0</v>
      </c>
    </row>
    <row r="6" spans="1:10" ht="19.5" thickTop="1">
      <c r="B6" s="18"/>
      <c r="G6" s="27"/>
    </row>
    <row r="7" spans="1:10" ht="20.25" hidden="1" thickTop="1" thickBot="1">
      <c r="A7" t="s">
        <v>59</v>
      </c>
      <c r="B7" s="11" t="s">
        <v>35</v>
      </c>
      <c r="C7" s="3"/>
      <c r="D7" s="4"/>
      <c r="E7" s="17" t="s">
        <v>36</v>
      </c>
      <c r="F7" s="1"/>
      <c r="G7" s="2"/>
      <c r="H7" s="11" t="s">
        <v>39</v>
      </c>
      <c r="I7" s="3"/>
      <c r="J7" s="4"/>
    </row>
    <row r="8" spans="1:10" ht="19.5" hidden="1" thickTop="1">
      <c r="B8" s="14" t="s">
        <v>33</v>
      </c>
      <c r="C8" s="15" t="s">
        <v>34</v>
      </c>
      <c r="D8" s="16" t="s">
        <v>40</v>
      </c>
      <c r="E8" s="14" t="s">
        <v>37</v>
      </c>
      <c r="F8" s="5" t="s">
        <v>38</v>
      </c>
      <c r="G8" s="6" t="s">
        <v>40</v>
      </c>
      <c r="H8" s="7" t="s">
        <v>37</v>
      </c>
      <c r="I8" s="12" t="s">
        <v>38</v>
      </c>
      <c r="J8" s="13" t="s">
        <v>40</v>
      </c>
    </row>
    <row r="9" spans="1:10" ht="19.5" hidden="1" thickBot="1">
      <c r="B9" s="8">
        <f>SUM(C9:D9)</f>
        <v>0</v>
      </c>
      <c r="C9" s="9">
        <f>COUNTIF(ワークシート１＿高齢者施設名簿!G5:G222,C8)</f>
        <v>0</v>
      </c>
      <c r="D9" s="10">
        <f>COUNTIF(ワークシート１＿高齢者施設名簿!G5:G203,D8)</f>
        <v>0</v>
      </c>
      <c r="E9" s="8">
        <f>SUM(F9:G9)</f>
        <v>0</v>
      </c>
      <c r="F9" s="9">
        <f>COUNTIFS(ワークシート１＿高齢者施設名簿!G5:G1048576,F8,ワークシート１＿高齢者施設名簿!R5:R1048576,"療養中")</f>
        <v>0</v>
      </c>
      <c r="G9" s="10">
        <f>COUNTIFS(ワークシート１＿高齢者施設名簿!G5:G1048576,G8,ワークシート１＿高齢者施設名簿!R5:R1048576,"療養中")</f>
        <v>0</v>
      </c>
      <c r="H9" s="8">
        <f>SUM(I9:J9)</f>
        <v>0</v>
      </c>
      <c r="I9" s="9">
        <f>COUNTIFS(ワークシート１＿高齢者施設名簿!G5:G1048576,I8,ワークシート１＿高齢者施設名簿!R5:R1048576,"解除")</f>
        <v>0</v>
      </c>
      <c r="J9" s="10">
        <f>COUNTIFS(ワークシート１＿高齢者施設名簿!G5:G1048576,J8,ワークシート１＿高齢者施設名簿!R5:R1048576,"解除")</f>
        <v>0</v>
      </c>
    </row>
    <row r="10" spans="1:10" ht="19.5" hidden="1" thickTop="1"/>
    <row r="11" spans="1:10" ht="19.5" hidden="1" thickBot="1"/>
    <row r="12" spans="1:10" ht="20.25" hidden="1" thickTop="1" thickBot="1">
      <c r="A12" s="19" t="s">
        <v>60</v>
      </c>
      <c r="B12" s="17" t="s">
        <v>45</v>
      </c>
      <c r="C12" s="3"/>
      <c r="D12" s="23"/>
      <c r="E12" s="20" t="s">
        <v>46</v>
      </c>
      <c r="F12" s="3"/>
      <c r="G12" s="23"/>
      <c r="H12" s="20" t="s">
        <v>47</v>
      </c>
      <c r="I12" s="3"/>
      <c r="J12" s="4"/>
    </row>
    <row r="13" spans="1:10" ht="19.5" hidden="1" thickTop="1">
      <c r="B13" s="21" t="s">
        <v>48</v>
      </c>
      <c r="C13" s="24" t="s">
        <v>43</v>
      </c>
      <c r="D13" s="6" t="s">
        <v>44</v>
      </c>
      <c r="E13" s="24" t="s">
        <v>48</v>
      </c>
      <c r="F13" s="5" t="s">
        <v>43</v>
      </c>
      <c r="G13" s="6" t="s">
        <v>44</v>
      </c>
      <c r="H13" s="24" t="s">
        <v>48</v>
      </c>
      <c r="I13" s="5" t="s">
        <v>43</v>
      </c>
      <c r="J13" s="6" t="s">
        <v>44</v>
      </c>
    </row>
    <row r="14" spans="1:10" ht="19.5" hidden="1" thickBot="1">
      <c r="B14" s="22">
        <f>SUM(C14:D14)</f>
        <v>0</v>
      </c>
      <c r="C14" s="8">
        <f>COUNTIF(ワークシート２＿その他障がい者施設等名簿!G5:G1048576,C13)</f>
        <v>0</v>
      </c>
      <c r="D14" s="10">
        <f>COUNTIF(ワークシート２＿その他障がい者施設等名簿!G5:G1048576,D13)</f>
        <v>0</v>
      </c>
      <c r="E14" s="8">
        <f>SUM(F14:G14)</f>
        <v>0</v>
      </c>
      <c r="F14" s="9">
        <f>COUNTIFS(ワークシート２＿その他障がい者施設等名簿!G5:G209,F13,ワークシート２＿その他障がい者施設等名簿!R5:R209,"療養中")</f>
        <v>0</v>
      </c>
      <c r="G14" s="10">
        <f>COUNTIFS(ワークシート２＿その他障がい者施設等名簿!G5:G209,G13,ワークシート２＿その他障がい者施設等名簿!R5:R209,"療養中")</f>
        <v>0</v>
      </c>
      <c r="H14" s="8">
        <f>SUM(I14:J14)</f>
        <v>0</v>
      </c>
      <c r="I14" s="9">
        <f>COUNTIFS(ワークシート２＿その他障がい者施設等名簿!G5:G209,I13,ワークシート２＿その他障がい者施設等名簿!R5:R209,"解除")</f>
        <v>0</v>
      </c>
      <c r="J14" s="10">
        <f>COUNTIFS(ワークシート２＿その他障がい者施設等名簿!G5:G209,J13,ワークシート２＿その他障がい者施設等名簿!R5:R209,"解除")</f>
        <v>0</v>
      </c>
    </row>
    <row r="15" spans="1:10" ht="19.5" thickBot="1"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thickTop="1">
      <c r="B16" s="24" t="s">
        <v>49</v>
      </c>
      <c r="C16" s="5" t="s">
        <v>30</v>
      </c>
      <c r="D16" s="5" t="s">
        <v>40</v>
      </c>
      <c r="E16" s="5" t="s">
        <v>10</v>
      </c>
      <c r="F16" s="5" t="s">
        <v>30</v>
      </c>
      <c r="G16" s="5" t="s">
        <v>40</v>
      </c>
      <c r="H16" s="5" t="s">
        <v>50</v>
      </c>
      <c r="I16" s="5" t="s">
        <v>30</v>
      </c>
      <c r="J16" s="6" t="s">
        <v>40</v>
      </c>
    </row>
    <row r="17" spans="2:10">
      <c r="B17" s="38">
        <f>IF($G$1=$C$58,MIN(ワークシート１＿高齢者施設名簿!$L$5:$L$104),MIN(ワークシート２＿その他障がい者施設等名簿!$L$5:$L$209))</f>
        <v>0</v>
      </c>
      <c r="C17" s="25">
        <f>IF($G$1=$C$58,COUNTIFS(ワークシート１＿高齢者施設名簿!$G$5:$G$104,ワークシート１＿高齢者施設名簿!$G$3,ワークシート１＿高齢者施設名簿!$L$5:$L$104,B17),COUNTIFS(ワークシート２＿その他障がい者施設等名簿!$G$5:$G$104,ワークシート２＿その他障がい者施設等名簿!$G$3,ワークシート２＿その他障がい者施設等名簿!$L$5:$L$104,B17))</f>
        <v>0</v>
      </c>
      <c r="D17" s="25">
        <f>IF($G$1=$C$58,COUNTIFS(ワークシート１＿高齢者施設名簿!$G$5:$G$104,ワークシート１＿高齢者施設名簿!$G$4,ワークシート１＿高齢者施設名簿!$L$5:$L$104,B17),COUNTIFS(ワークシート２＿その他障がい者施設等名簿!$G$5:$G$104,ワークシート２＿その他障がい者施設等名簿!$G$4,ワークシート２＿その他障がい者施設等名簿!$L$5:$L$104,B17))</f>
        <v>0</v>
      </c>
      <c r="E17" s="39">
        <f>B17</f>
        <v>0</v>
      </c>
      <c r="F17" s="25">
        <f>IF($G$1=$C$58,COUNTIFS(ワークシート１＿高齢者施設名簿!$G$5:$G$104,ワークシート１＿高齢者施設名簿!$G$3,ワークシート１＿高齢者施設名簿!$K$5:$K$104,E17),COUNTIFS(ワークシート２＿その他障がい者施設等名簿!$G$5:$G$104,ワークシート２＿その他障がい者施設等名簿!$G$3,ワークシート２＿その他障がい者施設等名簿!$K$5:$K$104,E17))</f>
        <v>0</v>
      </c>
      <c r="G17" s="25">
        <f>IF($G$1=$C$58,COUNTIFS(ワークシート１＿高齢者施設名簿!$G$5:$G$104,ワークシート１＿高齢者施設名簿!$G$4,ワークシート１＿高齢者施設名簿!$K$5:$K$104,E17),COUNTIFS(ワークシート２＿その他障がい者施設等名簿!$G$5:$G$104,ワークシート２＿その他障がい者施設等名簿!$G$4,ワークシート２＿その他障がい者施設等名簿!$K$5:$K$104,E17))</f>
        <v>0</v>
      </c>
      <c r="H17" s="39">
        <f>IF($G$1=$C$58,MIN(ワークシート１＿高齢者施設名簿!$O$5:$O$104),MIN(ワークシート２＿その他障がい者施設等名簿!$O$5:$O$209))</f>
        <v>0</v>
      </c>
      <c r="I17" s="25">
        <f>IF($G$1=$C$58,COUNTIFS(ワークシート１＿高齢者施設名簿!$G$5:$G$104,ワークシート１＿高齢者施設名簿!$G$3,ワークシート１＿高齢者施設名簿!$O$5:$O$104,H17),COUNTIFS(ワークシート２＿その他障がい者施設等名簿!$G$5:$G$104,ワークシート２＿その他障がい者施設等名簿!$G$3,ワークシート２＿その他障がい者施設等名簿!$O$5:$O$104,H17))</f>
        <v>0</v>
      </c>
      <c r="J17" s="34">
        <f>IF($G$1=$C$58,COUNTIFS(ワークシート１＿高齢者施設名簿!$G$5:$G$104,ワークシート１＿高齢者施設名簿!$G$4,ワークシート１＿高齢者施設名簿!$O$5:$O$104,H17),COUNTIFS(ワークシート２＿その他障がい者施設等名簿!$G$5:$G$104,ワークシート２＿その他障がい者施設等名簿!$G$4,ワークシート２＿その他障がい者施設等名簿!$O$5:$O$104,H17))</f>
        <v>0</v>
      </c>
    </row>
    <row r="18" spans="2:10">
      <c r="B18" s="38">
        <f>IF($G$1=$C$58,MIN(ワークシート１＿高齢者施設名簿!$L$5:$L$104)+1,MIN(ワークシート２＿その他障がい者施設等名簿!$L$5:$L$209)+1)</f>
        <v>1</v>
      </c>
      <c r="C18" s="25">
        <f>IF($G$1=$C$58,COUNTIFS(ワークシート１＿高齢者施設名簿!$G$5:$G$104,ワークシート１＿高齢者施設名簿!$G$3,ワークシート１＿高齢者施設名簿!$L$5:$L$104,B18),COUNTIFS(ワークシート２＿その他障がい者施設等名簿!$G$5:$G$104,ワークシート２＿その他障がい者施設等名簿!$G$3,ワークシート２＿その他障がい者施設等名簿!$L$5:$L$104,B18))</f>
        <v>0</v>
      </c>
      <c r="D18" s="25">
        <f>IF($G$1=$C$58,COUNTIFS(ワークシート１＿高齢者施設名簿!$G$5:$G$104,ワークシート１＿高齢者施設名簿!$G$4,ワークシート１＿高齢者施設名簿!$L$5:$L$104,B18),COUNTIFS(ワークシート２＿その他障がい者施設等名簿!$G$5:$G$104,ワークシート２＿その他障がい者施設等名簿!$G$4,ワークシート２＿その他障がい者施設等名簿!$L$5:$L$104,B18))</f>
        <v>0</v>
      </c>
      <c r="E18" s="39">
        <f t="shared" ref="E18:E47" si="0">B18</f>
        <v>1</v>
      </c>
      <c r="F18" s="25">
        <f>IF($G$1=$C$58,COUNTIFS(ワークシート１＿高齢者施設名簿!$G$5:$G$104,ワークシート１＿高齢者施設名簿!$G$3,ワークシート１＿高齢者施設名簿!$K$5:$K$104,E18),COUNTIFS(ワークシート２＿その他障がい者施設等名簿!$G$5:$G$104,ワークシート２＿その他障がい者施設等名簿!$G$3,ワークシート２＿その他障がい者施設等名簿!$K$5:$K$104,E18))</f>
        <v>0</v>
      </c>
      <c r="G18" s="25">
        <f>IF($G$1=$C$58,COUNTIFS(ワークシート１＿高齢者施設名簿!$G$5:$G$104,ワークシート１＿高齢者施設名簿!$G$4,ワークシート１＿高齢者施設名簿!$K$5:$K$104,E18),COUNTIFS(ワークシート２＿その他障がい者施設等名簿!$G$5:$G$104,ワークシート２＿その他障がい者施設等名簿!$G$4,ワークシート２＿その他障がい者施設等名簿!$K$5:$K$104,E18))</f>
        <v>0</v>
      </c>
      <c r="H18" s="39">
        <f>IF($G$1=$C$58,MIN(ワークシート１＿高齢者施設名簿!$O$5:$O$104)+1,MIN(ワークシート２＿その他障がい者施設等名簿!$O$5:$O$209)+1)</f>
        <v>1</v>
      </c>
      <c r="I18" s="25">
        <f>IF($G$1=$C$58,COUNTIFS(ワークシート１＿高齢者施設名簿!$G$5:$G$104,ワークシート１＿高齢者施設名簿!$G$3,ワークシート１＿高齢者施設名簿!$O$5:$O$104,H18),COUNTIFS(ワークシート２＿その他障がい者施設等名簿!$G$5:$G$104,ワークシート２＿その他障がい者施設等名簿!$G$3,ワークシート２＿その他障がい者施設等名簿!$O$5:$O$104,H18))</f>
        <v>0</v>
      </c>
      <c r="J18" s="34">
        <f>IF($G$1=$C$58,COUNTIFS(ワークシート１＿高齢者施設名簿!$G$5:$G$104,ワークシート１＿高齢者施設名簿!$G$4,ワークシート１＿高齢者施設名簿!$O$5:$O$104,H18),COUNTIFS(ワークシート２＿その他障がい者施設等名簿!$G$5:$G$104,ワークシート２＿その他障がい者施設等名簿!$G$4,ワークシート２＿その他障がい者施設等名簿!$O$5:$O$104,H18))</f>
        <v>0</v>
      </c>
    </row>
    <row r="19" spans="2:10">
      <c r="B19" s="38">
        <f>IF($G$1=$C$58,MIN(ワークシート１＿高齢者施設名簿!$L$5:$L$104)+2,MIN(ワークシート２＿その他障がい者施設等名簿!$L$5:$L$209)+2)</f>
        <v>2</v>
      </c>
      <c r="C19" s="25">
        <f>IF($G$1=$C$58,COUNTIFS(ワークシート１＿高齢者施設名簿!$G$5:$G$104,ワークシート１＿高齢者施設名簿!$G$3,ワークシート１＿高齢者施設名簿!$L$5:$L$104,B19),COUNTIFS(ワークシート２＿その他障がい者施設等名簿!$G$5:$G$104,ワークシート２＿その他障がい者施設等名簿!$G$3,ワークシート２＿その他障がい者施設等名簿!$L$5:$L$104,B19))</f>
        <v>0</v>
      </c>
      <c r="D19" s="25">
        <f>IF($G$1=$C$58,COUNTIFS(ワークシート１＿高齢者施設名簿!$G$5:$G$104,ワークシート１＿高齢者施設名簿!$G$4,ワークシート１＿高齢者施設名簿!$L$5:$L$104,B19),COUNTIFS(ワークシート２＿その他障がい者施設等名簿!$G$5:$G$104,ワークシート２＿その他障がい者施設等名簿!$G$4,ワークシート２＿その他障がい者施設等名簿!$L$5:$L$104,B19))</f>
        <v>0</v>
      </c>
      <c r="E19" s="39">
        <f t="shared" si="0"/>
        <v>2</v>
      </c>
      <c r="F19" s="25">
        <f>IF($G$1=$C$58,COUNTIFS(ワークシート１＿高齢者施設名簿!$G$5:$G$104,ワークシート１＿高齢者施設名簿!$G$3,ワークシート１＿高齢者施設名簿!$K$5:$K$104,E19),COUNTIFS(ワークシート２＿その他障がい者施設等名簿!$G$5:$G$104,ワークシート２＿その他障がい者施設等名簿!$G$3,ワークシート２＿その他障がい者施設等名簿!$K$5:$K$104,E19))</f>
        <v>0</v>
      </c>
      <c r="G19" s="25">
        <f>IF($G$1=$C$58,COUNTIFS(ワークシート１＿高齢者施設名簿!$G$5:$G$104,ワークシート１＿高齢者施設名簿!$G$4,ワークシート１＿高齢者施設名簿!$K$5:$K$104,E19),COUNTIFS(ワークシート２＿その他障がい者施設等名簿!$G$5:$G$104,ワークシート２＿その他障がい者施設等名簿!$G$4,ワークシート２＿その他障がい者施設等名簿!$K$5:$K$104,E19))</f>
        <v>0</v>
      </c>
      <c r="H19" s="39">
        <f>IF($G$1=$C$58,MIN(ワークシート１＿高齢者施設名簿!$O$5:$O$104)+2,MIN(ワークシート２＿その他障がい者施設等名簿!$O$5:$O$209)+2)</f>
        <v>2</v>
      </c>
      <c r="I19" s="25">
        <f>IF($G$1=$C$58,COUNTIFS(ワークシート１＿高齢者施設名簿!$G$5:$G$104,ワークシート１＿高齢者施設名簿!$G$3,ワークシート１＿高齢者施設名簿!$O$5:$O$104,H19),COUNTIFS(ワークシート２＿その他障がい者施設等名簿!$G$5:$G$104,ワークシート２＿その他障がい者施設等名簿!$G$3,ワークシート２＿その他障がい者施設等名簿!$O$5:$O$104,H19))</f>
        <v>0</v>
      </c>
      <c r="J19" s="34">
        <f>IF($G$1=$C$58,COUNTIFS(ワークシート１＿高齢者施設名簿!$G$5:$G$104,ワークシート１＿高齢者施設名簿!$G$4,ワークシート１＿高齢者施設名簿!$O$5:$O$104,H19),COUNTIFS(ワークシート２＿その他障がい者施設等名簿!$G$5:$G$104,ワークシート２＿その他障がい者施設等名簿!$G$4,ワークシート２＿その他障がい者施設等名簿!$O$5:$O$104,H19))</f>
        <v>0</v>
      </c>
    </row>
    <row r="20" spans="2:10">
      <c r="B20" s="38">
        <f>IF($G$1=$C$58,MIN(ワークシート１＿高齢者施設名簿!$L$5:$L$104)+3,MIN(ワークシート２＿その他障がい者施設等名簿!$L$5:$L$209)+3)</f>
        <v>3</v>
      </c>
      <c r="C20" s="25">
        <f>IF($G$1=$C$58,COUNTIFS(ワークシート１＿高齢者施設名簿!$G$5:$G$104,ワークシート１＿高齢者施設名簿!$G$3,ワークシート１＿高齢者施設名簿!$L$5:$L$104,B20),COUNTIFS(ワークシート２＿その他障がい者施設等名簿!$G$5:$G$104,ワークシート２＿その他障がい者施設等名簿!$G$3,ワークシート２＿その他障がい者施設等名簿!$L$5:$L$104,B20))</f>
        <v>0</v>
      </c>
      <c r="D20" s="25">
        <f>IF($G$1=$C$58,COUNTIFS(ワークシート１＿高齢者施設名簿!$G$5:$G$104,ワークシート１＿高齢者施設名簿!$G$4,ワークシート１＿高齢者施設名簿!$L$5:$L$104,B20),COUNTIFS(ワークシート２＿その他障がい者施設等名簿!$G$5:$G$104,ワークシート２＿その他障がい者施設等名簿!$G$4,ワークシート２＿その他障がい者施設等名簿!$L$5:$L$104,B20))</f>
        <v>0</v>
      </c>
      <c r="E20" s="39">
        <f t="shared" si="0"/>
        <v>3</v>
      </c>
      <c r="F20" s="25">
        <f>IF($G$1=$C$58,COUNTIFS(ワークシート１＿高齢者施設名簿!$G$5:$G$104,ワークシート１＿高齢者施設名簿!$G$3,ワークシート１＿高齢者施設名簿!$K$5:$K$104,E20),COUNTIFS(ワークシート２＿その他障がい者施設等名簿!$G$5:$G$104,ワークシート２＿その他障がい者施設等名簿!$G$3,ワークシート２＿その他障がい者施設等名簿!$K$5:$K$104,E20))</f>
        <v>0</v>
      </c>
      <c r="G20" s="25">
        <f>IF($G$1=$C$58,COUNTIFS(ワークシート１＿高齢者施設名簿!$G$5:$G$104,ワークシート１＿高齢者施設名簿!$G$4,ワークシート１＿高齢者施設名簿!$K$5:$K$104,E20),COUNTIFS(ワークシート２＿その他障がい者施設等名簿!$G$5:$G$104,ワークシート２＿その他障がい者施設等名簿!$G$4,ワークシート２＿その他障がい者施設等名簿!$K$5:$K$104,E20))</f>
        <v>0</v>
      </c>
      <c r="H20" s="39">
        <f>IF($G$1=$C$58,MIN(ワークシート１＿高齢者施設名簿!$O$5:$O$104)+3,MIN(ワークシート２＿その他障がい者施設等名簿!$O$5:$O$209)+3)</f>
        <v>3</v>
      </c>
      <c r="I20" s="25">
        <f>IF($G$1=$C$58,COUNTIFS(ワークシート１＿高齢者施設名簿!$G$5:$G$104,ワークシート１＿高齢者施設名簿!$G$3,ワークシート１＿高齢者施設名簿!$O$5:$O$104,H20),COUNTIFS(ワークシート２＿その他障がい者施設等名簿!$G$5:$G$104,ワークシート２＿その他障がい者施設等名簿!$G$3,ワークシート２＿その他障がい者施設等名簿!$O$5:$O$104,H20))</f>
        <v>0</v>
      </c>
      <c r="J20" s="34">
        <f>IF($G$1=$C$58,COUNTIFS(ワークシート１＿高齢者施設名簿!$G$5:$G$104,ワークシート１＿高齢者施設名簿!$G$4,ワークシート１＿高齢者施設名簿!$O$5:$O$104,H20),COUNTIFS(ワークシート２＿その他障がい者施設等名簿!$G$5:$G$104,ワークシート２＿その他障がい者施設等名簿!$G$4,ワークシート２＿その他障がい者施設等名簿!$O$5:$O$104,H20))</f>
        <v>0</v>
      </c>
    </row>
    <row r="21" spans="2:10">
      <c r="B21" s="38">
        <f>IF($G$1=$C$58,MIN(ワークシート１＿高齢者施設名簿!$L$5:$L$104)+4,MIN(ワークシート２＿その他障がい者施設等名簿!$L$5:$L$209)+4)</f>
        <v>4</v>
      </c>
      <c r="C21" s="25">
        <f>IF($G$1=$C$58,COUNTIFS(ワークシート１＿高齢者施設名簿!$G$5:$G$104,ワークシート１＿高齢者施設名簿!$G$3,ワークシート１＿高齢者施設名簿!$L$5:$L$104,B21),COUNTIFS(ワークシート２＿その他障がい者施設等名簿!$G$5:$G$104,ワークシート２＿その他障がい者施設等名簿!$G$3,ワークシート２＿その他障がい者施設等名簿!$L$5:$L$104,B21))</f>
        <v>0</v>
      </c>
      <c r="D21" s="25">
        <f>IF($G$1=$C$58,COUNTIFS(ワークシート１＿高齢者施設名簿!$G$5:$G$104,ワークシート１＿高齢者施設名簿!$G$4,ワークシート１＿高齢者施設名簿!$L$5:$L$104,B21),COUNTIFS(ワークシート２＿その他障がい者施設等名簿!$G$5:$G$104,ワークシート２＿その他障がい者施設等名簿!$G$4,ワークシート２＿その他障がい者施設等名簿!$L$5:$L$104,B21))</f>
        <v>0</v>
      </c>
      <c r="E21" s="39">
        <f t="shared" si="0"/>
        <v>4</v>
      </c>
      <c r="F21" s="25">
        <f>IF($G$1=$C$58,COUNTIFS(ワークシート１＿高齢者施設名簿!$G$5:$G$104,ワークシート１＿高齢者施設名簿!$G$3,ワークシート１＿高齢者施設名簿!$K$5:$K$104,E21),COUNTIFS(ワークシート２＿その他障がい者施設等名簿!$G$5:$G$104,ワークシート２＿その他障がい者施設等名簿!$G$3,ワークシート２＿その他障がい者施設等名簿!$K$5:$K$104,E21))</f>
        <v>0</v>
      </c>
      <c r="G21" s="25">
        <f>IF($G$1=$C$58,COUNTIFS(ワークシート１＿高齢者施設名簿!$G$5:$G$104,ワークシート１＿高齢者施設名簿!$G$4,ワークシート１＿高齢者施設名簿!$K$5:$K$104,E21),COUNTIFS(ワークシート２＿その他障がい者施設等名簿!$G$5:$G$104,ワークシート２＿その他障がい者施設等名簿!$G$4,ワークシート２＿その他障がい者施設等名簿!$K$5:$K$104,E21))</f>
        <v>0</v>
      </c>
      <c r="H21" s="39">
        <f>IF($G$1=$C$58,MIN(ワークシート１＿高齢者施設名簿!$O$5:$O$104)+4,MIN(ワークシート２＿その他障がい者施設等名簿!$O$5:$O$209)+4)</f>
        <v>4</v>
      </c>
      <c r="I21" s="25">
        <f>IF($G$1=$C$58,COUNTIFS(ワークシート１＿高齢者施設名簿!$G$5:$G$104,ワークシート１＿高齢者施設名簿!$G$3,ワークシート１＿高齢者施設名簿!$O$5:$O$104,H21),COUNTIFS(ワークシート２＿その他障がい者施設等名簿!$G$5:$G$104,ワークシート２＿その他障がい者施設等名簿!$G$3,ワークシート２＿その他障がい者施設等名簿!$O$5:$O$104,H21))</f>
        <v>0</v>
      </c>
      <c r="J21" s="34">
        <f>IF($G$1=$C$58,COUNTIFS(ワークシート１＿高齢者施設名簿!$G$5:$G$104,ワークシート１＿高齢者施設名簿!$G$4,ワークシート１＿高齢者施設名簿!$O$5:$O$104,H21),COUNTIFS(ワークシート２＿その他障がい者施設等名簿!$G$5:$G$104,ワークシート２＿その他障がい者施設等名簿!$G$4,ワークシート２＿その他障がい者施設等名簿!$O$5:$O$104,H21))</f>
        <v>0</v>
      </c>
    </row>
    <row r="22" spans="2:10">
      <c r="B22" s="38">
        <f>IF($G$1=$C$58,MIN(ワークシート１＿高齢者施設名簿!$L$5:$L$104)+5,MIN(ワークシート２＿その他障がい者施設等名簿!$L$5:$L$209)+5)</f>
        <v>5</v>
      </c>
      <c r="C22" s="25">
        <f>IF($G$1=$C$58,COUNTIFS(ワークシート１＿高齢者施設名簿!$G$5:$G$104,ワークシート１＿高齢者施設名簿!$G$3,ワークシート１＿高齢者施設名簿!$L$5:$L$104,B22),COUNTIFS(ワークシート２＿その他障がい者施設等名簿!$G$5:$G$104,ワークシート２＿その他障がい者施設等名簿!$G$3,ワークシート２＿その他障がい者施設等名簿!$L$5:$L$104,B22))</f>
        <v>0</v>
      </c>
      <c r="D22" s="25">
        <f>IF($G$1=$C$58,COUNTIFS(ワークシート１＿高齢者施設名簿!$G$5:$G$104,ワークシート１＿高齢者施設名簿!$G$4,ワークシート１＿高齢者施設名簿!$L$5:$L$104,B22),COUNTIFS(ワークシート２＿その他障がい者施設等名簿!$G$5:$G$104,ワークシート２＿その他障がい者施設等名簿!$G$4,ワークシート２＿その他障がい者施設等名簿!$L$5:$L$104,B22))</f>
        <v>0</v>
      </c>
      <c r="E22" s="39">
        <f t="shared" si="0"/>
        <v>5</v>
      </c>
      <c r="F22" s="25">
        <f>IF($G$1=$C$58,COUNTIFS(ワークシート１＿高齢者施設名簿!$G$5:$G$104,ワークシート１＿高齢者施設名簿!$G$3,ワークシート１＿高齢者施設名簿!$K$5:$K$104,E22),COUNTIFS(ワークシート２＿その他障がい者施設等名簿!$G$5:$G$104,ワークシート２＿その他障がい者施設等名簿!$G$3,ワークシート２＿その他障がい者施設等名簿!$K$5:$K$104,E22))</f>
        <v>0</v>
      </c>
      <c r="G22" s="25">
        <f>IF($G$1=$C$58,COUNTIFS(ワークシート１＿高齢者施設名簿!$G$5:$G$104,ワークシート１＿高齢者施設名簿!$G$4,ワークシート１＿高齢者施設名簿!$K$5:$K$104,E22),COUNTIFS(ワークシート２＿その他障がい者施設等名簿!$G$5:$G$104,ワークシート２＿その他障がい者施設等名簿!$G$4,ワークシート２＿その他障がい者施設等名簿!$K$5:$K$104,E22))</f>
        <v>0</v>
      </c>
      <c r="H22" s="39">
        <f>IF($G$1=$C$58,MIN(ワークシート１＿高齢者施設名簿!$O$5:$O$104)+5,MIN(ワークシート２＿その他障がい者施設等名簿!$O$5:$O$209)+5)</f>
        <v>5</v>
      </c>
      <c r="I22" s="25">
        <f>IF($G$1=$C$58,COUNTIFS(ワークシート１＿高齢者施設名簿!$G$5:$G$104,ワークシート１＿高齢者施設名簿!$G$3,ワークシート１＿高齢者施設名簿!$O$5:$O$104,H22),COUNTIFS(ワークシート２＿その他障がい者施設等名簿!$G$5:$G$104,ワークシート２＿その他障がい者施設等名簿!$G$3,ワークシート２＿その他障がい者施設等名簿!$O$5:$O$104,H22))</f>
        <v>0</v>
      </c>
      <c r="J22" s="34">
        <f>IF($G$1=$C$58,COUNTIFS(ワークシート１＿高齢者施設名簿!$G$5:$G$104,ワークシート１＿高齢者施設名簿!$G$4,ワークシート１＿高齢者施設名簿!$O$5:$O$104,H22),COUNTIFS(ワークシート２＿その他障がい者施設等名簿!$G$5:$G$104,ワークシート２＿その他障がい者施設等名簿!$G$4,ワークシート２＿その他障がい者施設等名簿!$O$5:$O$104,H22))</f>
        <v>0</v>
      </c>
    </row>
    <row r="23" spans="2:10">
      <c r="B23" s="38">
        <f>IF($G$1=$C$58,MIN(ワークシート１＿高齢者施設名簿!$L$5:$L$104)+6,MIN(ワークシート２＿その他障がい者施設等名簿!$L$5:$L$209)+6)</f>
        <v>6</v>
      </c>
      <c r="C23" s="25">
        <f>IF($G$1=$C$58,COUNTIFS(ワークシート１＿高齢者施設名簿!$G$5:$G$104,ワークシート１＿高齢者施設名簿!$G$3,ワークシート１＿高齢者施設名簿!$L$5:$L$104,B23),COUNTIFS(ワークシート２＿その他障がい者施設等名簿!$G$5:$G$104,ワークシート２＿その他障がい者施設等名簿!$G$3,ワークシート２＿その他障がい者施設等名簿!$L$5:$L$104,B23))</f>
        <v>0</v>
      </c>
      <c r="D23" s="25">
        <f>IF($G$1=$C$58,COUNTIFS(ワークシート１＿高齢者施設名簿!$G$5:$G$104,ワークシート１＿高齢者施設名簿!$G$4,ワークシート１＿高齢者施設名簿!$L$5:$L$104,B23),COUNTIFS(ワークシート２＿その他障がい者施設等名簿!$G$5:$G$104,ワークシート２＿その他障がい者施設等名簿!$G$4,ワークシート２＿その他障がい者施設等名簿!$L$5:$L$104,B23))</f>
        <v>0</v>
      </c>
      <c r="E23" s="39">
        <f t="shared" si="0"/>
        <v>6</v>
      </c>
      <c r="F23" s="25">
        <f>IF($G$1=$C$58,COUNTIFS(ワークシート１＿高齢者施設名簿!$G$5:$G$104,ワークシート１＿高齢者施設名簿!$G$3,ワークシート１＿高齢者施設名簿!$K$5:$K$104,E23),COUNTIFS(ワークシート２＿その他障がい者施設等名簿!$G$5:$G$104,ワークシート２＿その他障がい者施設等名簿!$G$3,ワークシート２＿その他障がい者施設等名簿!$K$5:$K$104,E23))</f>
        <v>0</v>
      </c>
      <c r="G23" s="25">
        <f>IF($G$1=$C$58,COUNTIFS(ワークシート１＿高齢者施設名簿!$G$5:$G$104,ワークシート１＿高齢者施設名簿!$G$4,ワークシート１＿高齢者施設名簿!$K$5:$K$104,E23),COUNTIFS(ワークシート２＿その他障がい者施設等名簿!$G$5:$G$104,ワークシート２＿その他障がい者施設等名簿!$G$4,ワークシート２＿その他障がい者施設等名簿!$K$5:$K$104,E23))</f>
        <v>0</v>
      </c>
      <c r="H23" s="39">
        <f>IF($G$1=$C$58,MIN(ワークシート１＿高齢者施設名簿!$O$5:$O$104)+6,MIN(ワークシート２＿その他障がい者施設等名簿!$O$5:$O$209)+6)</f>
        <v>6</v>
      </c>
      <c r="I23" s="25">
        <f>IF($G$1=$C$58,COUNTIFS(ワークシート１＿高齢者施設名簿!$G$5:$G$104,ワークシート１＿高齢者施設名簿!$G$3,ワークシート１＿高齢者施設名簿!$O$5:$O$104,H23),COUNTIFS(ワークシート２＿その他障がい者施設等名簿!$G$5:$G$104,ワークシート２＿その他障がい者施設等名簿!$G$3,ワークシート２＿その他障がい者施設等名簿!$O$5:$O$104,H23))</f>
        <v>0</v>
      </c>
      <c r="J23" s="34">
        <f>IF($G$1=$C$58,COUNTIFS(ワークシート１＿高齢者施設名簿!$G$5:$G$104,ワークシート１＿高齢者施設名簿!$G$4,ワークシート１＿高齢者施設名簿!$O$5:$O$104,H23),COUNTIFS(ワークシート２＿その他障がい者施設等名簿!$G$5:$G$104,ワークシート２＿その他障がい者施設等名簿!$G$4,ワークシート２＿その他障がい者施設等名簿!$O$5:$O$104,H23))</f>
        <v>0</v>
      </c>
    </row>
    <row r="24" spans="2:10">
      <c r="B24" s="38">
        <f>IF($G$1=$C$58,MIN(ワークシート１＿高齢者施設名簿!$L$5:$L$104)+7,MIN(ワークシート２＿その他障がい者施設等名簿!$L$5:$L$209)+7)</f>
        <v>7</v>
      </c>
      <c r="C24" s="25">
        <f>IF($G$1=$C$58,COUNTIFS(ワークシート１＿高齢者施設名簿!$G$5:$G$104,ワークシート１＿高齢者施設名簿!$G$3,ワークシート１＿高齢者施設名簿!$L$5:$L$104,B24),COUNTIFS(ワークシート２＿その他障がい者施設等名簿!$G$5:$G$104,ワークシート２＿その他障がい者施設等名簿!$G$3,ワークシート２＿その他障がい者施設等名簿!$L$5:$L$104,B24))</f>
        <v>0</v>
      </c>
      <c r="D24" s="25">
        <f>IF($G$1=$C$58,COUNTIFS(ワークシート１＿高齢者施設名簿!$G$5:$G$104,ワークシート１＿高齢者施設名簿!$G$4,ワークシート１＿高齢者施設名簿!$L$5:$L$104,B24),COUNTIFS(ワークシート２＿その他障がい者施設等名簿!$G$5:$G$104,ワークシート２＿その他障がい者施設等名簿!$G$4,ワークシート２＿その他障がい者施設等名簿!$L$5:$L$104,B24))</f>
        <v>0</v>
      </c>
      <c r="E24" s="39">
        <f t="shared" si="0"/>
        <v>7</v>
      </c>
      <c r="F24" s="25">
        <f>IF($G$1=$C$58,COUNTIFS(ワークシート１＿高齢者施設名簿!$G$5:$G$104,ワークシート１＿高齢者施設名簿!$G$3,ワークシート１＿高齢者施設名簿!$K$5:$K$104,E24),COUNTIFS(ワークシート２＿その他障がい者施設等名簿!$G$5:$G$104,ワークシート２＿その他障がい者施設等名簿!$G$3,ワークシート２＿その他障がい者施設等名簿!$K$5:$K$104,E24))</f>
        <v>0</v>
      </c>
      <c r="G24" s="25">
        <f>IF($G$1=$C$58,COUNTIFS(ワークシート１＿高齢者施設名簿!$G$5:$G$104,ワークシート１＿高齢者施設名簿!$G$4,ワークシート１＿高齢者施設名簿!$K$5:$K$104,E24),COUNTIFS(ワークシート２＿その他障がい者施設等名簿!$G$5:$G$104,ワークシート２＿その他障がい者施設等名簿!$G$4,ワークシート２＿その他障がい者施設等名簿!$K$5:$K$104,E24))</f>
        <v>0</v>
      </c>
      <c r="H24" s="39">
        <f>IF($G$1=$C$58,MIN(ワークシート１＿高齢者施設名簿!$O$5:$O$104)+7,MIN(ワークシート２＿その他障がい者施設等名簿!$O$5:$O$209)+7)</f>
        <v>7</v>
      </c>
      <c r="I24" s="25">
        <f>IF($G$1=$C$58,COUNTIFS(ワークシート１＿高齢者施設名簿!$G$5:$G$104,ワークシート１＿高齢者施設名簿!$G$3,ワークシート１＿高齢者施設名簿!$O$5:$O$104,H24),COUNTIFS(ワークシート２＿その他障がい者施設等名簿!$G$5:$G$104,ワークシート２＿その他障がい者施設等名簿!$G$3,ワークシート２＿その他障がい者施設等名簿!$O$5:$O$104,H24))</f>
        <v>0</v>
      </c>
      <c r="J24" s="34">
        <f>IF($G$1=$C$58,COUNTIFS(ワークシート１＿高齢者施設名簿!$G$5:$G$104,ワークシート１＿高齢者施設名簿!$G$4,ワークシート１＿高齢者施設名簿!$O$5:$O$104,H24),COUNTIFS(ワークシート２＿その他障がい者施設等名簿!$G$5:$G$104,ワークシート２＿その他障がい者施設等名簿!$G$4,ワークシート２＿その他障がい者施設等名簿!$O$5:$O$104,H24))</f>
        <v>0</v>
      </c>
    </row>
    <row r="25" spans="2:10">
      <c r="B25" s="38">
        <f>IF($G$1=$C$58,MIN(ワークシート１＿高齢者施設名簿!$L$5:$L$104)+8,MIN(ワークシート２＿その他障がい者施設等名簿!$L$5:$L$209)+8)</f>
        <v>8</v>
      </c>
      <c r="C25" s="25">
        <f>IF($G$1=$C$58,COUNTIFS(ワークシート１＿高齢者施設名簿!$G$5:$G$104,ワークシート１＿高齢者施設名簿!$G$3,ワークシート１＿高齢者施設名簿!$L$5:$L$104,B25),COUNTIFS(ワークシート２＿その他障がい者施設等名簿!$G$5:$G$104,ワークシート２＿その他障がい者施設等名簿!$G$3,ワークシート２＿その他障がい者施設等名簿!$L$5:$L$104,B25))</f>
        <v>0</v>
      </c>
      <c r="D25" s="25">
        <f>IF($G$1=$C$58,COUNTIFS(ワークシート１＿高齢者施設名簿!$G$5:$G$104,ワークシート１＿高齢者施設名簿!$G$4,ワークシート１＿高齢者施設名簿!$L$5:$L$104,B25),COUNTIFS(ワークシート２＿その他障がい者施設等名簿!$G$5:$G$104,ワークシート２＿その他障がい者施設等名簿!$G$4,ワークシート２＿その他障がい者施設等名簿!$L$5:$L$104,B25))</f>
        <v>0</v>
      </c>
      <c r="E25" s="39">
        <f t="shared" si="0"/>
        <v>8</v>
      </c>
      <c r="F25" s="25">
        <f>IF($G$1=$C$58,COUNTIFS(ワークシート１＿高齢者施設名簿!$G$5:$G$104,ワークシート１＿高齢者施設名簿!$G$3,ワークシート１＿高齢者施設名簿!$K$5:$K$104,E25),COUNTIFS(ワークシート２＿その他障がい者施設等名簿!$G$5:$G$104,ワークシート２＿その他障がい者施設等名簿!$G$3,ワークシート２＿その他障がい者施設等名簿!$K$5:$K$104,E25))</f>
        <v>0</v>
      </c>
      <c r="G25" s="25">
        <f>IF($G$1=$C$58,COUNTIFS(ワークシート１＿高齢者施設名簿!$G$5:$G$104,ワークシート１＿高齢者施設名簿!$G$4,ワークシート１＿高齢者施設名簿!$K$5:$K$104,E25),COUNTIFS(ワークシート２＿その他障がい者施設等名簿!$G$5:$G$104,ワークシート２＿その他障がい者施設等名簿!$G$4,ワークシート２＿その他障がい者施設等名簿!$K$5:$K$104,E25))</f>
        <v>0</v>
      </c>
      <c r="H25" s="39">
        <f>IF($G$1=$C$58,MIN(ワークシート１＿高齢者施設名簿!$O$5:$O$104)+8,MIN(ワークシート２＿その他障がい者施設等名簿!$O$5:$O$209)+8)</f>
        <v>8</v>
      </c>
      <c r="I25" s="25">
        <f>IF($G$1=$C$58,COUNTIFS(ワークシート１＿高齢者施設名簿!$G$5:$G$104,ワークシート１＿高齢者施設名簿!$G$3,ワークシート１＿高齢者施設名簿!$O$5:$O$104,H25),COUNTIFS(ワークシート２＿その他障がい者施設等名簿!$G$5:$G$104,ワークシート２＿その他障がい者施設等名簿!$G$3,ワークシート２＿その他障がい者施設等名簿!$O$5:$O$104,H25))</f>
        <v>0</v>
      </c>
      <c r="J25" s="34">
        <f>IF($G$1=$C$58,COUNTIFS(ワークシート１＿高齢者施設名簿!$G$5:$G$104,ワークシート１＿高齢者施設名簿!$G$4,ワークシート１＿高齢者施設名簿!$O$5:$O$104,H25),COUNTIFS(ワークシート２＿その他障がい者施設等名簿!$G$5:$G$104,ワークシート２＿その他障がい者施設等名簿!$G$4,ワークシート２＿その他障がい者施設等名簿!$O$5:$O$104,H25))</f>
        <v>0</v>
      </c>
    </row>
    <row r="26" spans="2:10">
      <c r="B26" s="38">
        <f>IF($G$1=$C$58,MIN(ワークシート１＿高齢者施設名簿!$L$5:$L$104)+9,MIN(ワークシート２＿その他障がい者施設等名簿!$L$5:$L$209)+9)</f>
        <v>9</v>
      </c>
      <c r="C26" s="25">
        <f>IF($G$1=$C$58,COUNTIFS(ワークシート１＿高齢者施設名簿!$G$5:$G$104,ワークシート１＿高齢者施設名簿!$G$3,ワークシート１＿高齢者施設名簿!$L$5:$L$104,B26),COUNTIFS(ワークシート２＿その他障がい者施設等名簿!$G$5:$G$104,ワークシート２＿その他障がい者施設等名簿!$G$3,ワークシート２＿その他障がい者施設等名簿!$L$5:$L$104,B26))</f>
        <v>0</v>
      </c>
      <c r="D26" s="25">
        <f>IF($G$1=$C$58,COUNTIFS(ワークシート１＿高齢者施設名簿!$G$5:$G$104,ワークシート１＿高齢者施設名簿!$G$4,ワークシート１＿高齢者施設名簿!$L$5:$L$104,B26),COUNTIFS(ワークシート２＿その他障がい者施設等名簿!$G$5:$G$104,ワークシート２＿その他障がい者施設等名簿!$G$4,ワークシート２＿その他障がい者施設等名簿!$L$5:$L$104,B26))</f>
        <v>0</v>
      </c>
      <c r="E26" s="39">
        <f t="shared" si="0"/>
        <v>9</v>
      </c>
      <c r="F26" s="25">
        <f>IF($G$1=$C$58,COUNTIFS(ワークシート１＿高齢者施設名簿!$G$5:$G$104,ワークシート１＿高齢者施設名簿!$G$3,ワークシート１＿高齢者施設名簿!$K$5:$K$104,E26),COUNTIFS(ワークシート２＿その他障がい者施設等名簿!$G$5:$G$104,ワークシート２＿その他障がい者施設等名簿!$G$3,ワークシート２＿その他障がい者施設等名簿!$K$5:$K$104,E26))</f>
        <v>0</v>
      </c>
      <c r="G26" s="25">
        <f>IF($G$1=$C$58,COUNTIFS(ワークシート１＿高齢者施設名簿!$G$5:$G$104,ワークシート１＿高齢者施設名簿!$G$4,ワークシート１＿高齢者施設名簿!$K$5:$K$104,E26),COUNTIFS(ワークシート２＿その他障がい者施設等名簿!$G$5:$G$104,ワークシート２＿その他障がい者施設等名簿!$G$4,ワークシート２＿その他障がい者施設等名簿!$K$5:$K$104,E26))</f>
        <v>0</v>
      </c>
      <c r="H26" s="39">
        <f>IF($G$1=$C$58,MIN(ワークシート１＿高齢者施設名簿!$O$5:$O$104)+9,MIN(ワークシート２＿その他障がい者施設等名簿!$O$5:$O$209)+9)</f>
        <v>9</v>
      </c>
      <c r="I26" s="25">
        <f>IF($G$1=$C$58,COUNTIFS(ワークシート１＿高齢者施設名簿!$G$5:$G$104,ワークシート１＿高齢者施設名簿!$G$3,ワークシート１＿高齢者施設名簿!$O$5:$O$104,H26),COUNTIFS(ワークシート２＿その他障がい者施設等名簿!$G$5:$G$104,ワークシート２＿その他障がい者施設等名簿!$G$3,ワークシート２＿その他障がい者施設等名簿!$O$5:$O$104,H26))</f>
        <v>0</v>
      </c>
      <c r="J26" s="34">
        <f>IF($G$1=$C$58,COUNTIFS(ワークシート１＿高齢者施設名簿!$G$5:$G$104,ワークシート１＿高齢者施設名簿!$G$4,ワークシート１＿高齢者施設名簿!$O$5:$O$104,H26),COUNTIFS(ワークシート２＿その他障がい者施設等名簿!$G$5:$G$104,ワークシート２＿その他障がい者施設等名簿!$G$4,ワークシート２＿その他障がい者施設等名簿!$O$5:$O$104,H26))</f>
        <v>0</v>
      </c>
    </row>
    <row r="27" spans="2:10">
      <c r="B27" s="38">
        <f>IF($G$1=$C$58,MIN(ワークシート１＿高齢者施設名簿!$L$5:$L$104)+10,MIN(ワークシート２＿その他障がい者施設等名簿!$L$5:$L$209)+10)</f>
        <v>10</v>
      </c>
      <c r="C27" s="25">
        <f>IF($G$1=$C$58,COUNTIFS(ワークシート１＿高齢者施設名簿!$G$5:$G$104,ワークシート１＿高齢者施設名簿!$G$3,ワークシート１＿高齢者施設名簿!$L$5:$L$104,B27),COUNTIFS(ワークシート２＿その他障がい者施設等名簿!$G$5:$G$104,ワークシート２＿その他障がい者施設等名簿!$G$3,ワークシート２＿その他障がい者施設等名簿!$L$5:$L$104,B27))</f>
        <v>0</v>
      </c>
      <c r="D27" s="25">
        <f>IF($G$1=$C$58,COUNTIFS(ワークシート１＿高齢者施設名簿!$G$5:$G$104,ワークシート１＿高齢者施設名簿!$G$4,ワークシート１＿高齢者施設名簿!$L$5:$L$104,B27),COUNTIFS(ワークシート２＿その他障がい者施設等名簿!$G$5:$G$104,ワークシート２＿その他障がい者施設等名簿!$G$4,ワークシート２＿その他障がい者施設等名簿!$L$5:$L$104,B27))</f>
        <v>0</v>
      </c>
      <c r="E27" s="39">
        <f t="shared" si="0"/>
        <v>10</v>
      </c>
      <c r="F27" s="25">
        <f>IF($G$1=$C$58,COUNTIFS(ワークシート１＿高齢者施設名簿!$G$5:$G$104,ワークシート１＿高齢者施設名簿!$G$3,ワークシート１＿高齢者施設名簿!$K$5:$K$104,E27),COUNTIFS(ワークシート２＿その他障がい者施設等名簿!$G$5:$G$104,ワークシート２＿その他障がい者施設等名簿!$G$3,ワークシート２＿その他障がい者施設等名簿!$K$5:$K$104,E27))</f>
        <v>0</v>
      </c>
      <c r="G27" s="25">
        <f>IF($G$1=$C$58,COUNTIFS(ワークシート１＿高齢者施設名簿!$G$5:$G$104,ワークシート１＿高齢者施設名簿!$G$4,ワークシート１＿高齢者施設名簿!$K$5:$K$104,E27),COUNTIFS(ワークシート２＿その他障がい者施設等名簿!$G$5:$G$104,ワークシート２＿その他障がい者施設等名簿!$G$4,ワークシート２＿その他障がい者施設等名簿!$K$5:$K$104,E27))</f>
        <v>0</v>
      </c>
      <c r="H27" s="39">
        <f>IF($G$1=$C$58,MIN(ワークシート１＿高齢者施設名簿!$O$5:$O$104)+10,MIN(ワークシート２＿その他障がい者施設等名簿!$O$5:$O$209)+10)</f>
        <v>10</v>
      </c>
      <c r="I27" s="25">
        <f>IF($G$1=$C$58,COUNTIFS(ワークシート１＿高齢者施設名簿!$G$5:$G$104,ワークシート１＿高齢者施設名簿!$G$3,ワークシート１＿高齢者施設名簿!$O$5:$O$104,H27),COUNTIFS(ワークシート２＿その他障がい者施設等名簿!$G$5:$G$104,ワークシート２＿その他障がい者施設等名簿!$G$3,ワークシート２＿その他障がい者施設等名簿!$O$5:$O$104,H27))</f>
        <v>0</v>
      </c>
      <c r="J27" s="34">
        <f>IF($G$1=$C$58,COUNTIFS(ワークシート１＿高齢者施設名簿!$G$5:$G$104,ワークシート１＿高齢者施設名簿!$G$4,ワークシート１＿高齢者施設名簿!$O$5:$O$104,H27),COUNTIFS(ワークシート２＿その他障がい者施設等名簿!$G$5:$G$104,ワークシート２＿その他障がい者施設等名簿!$G$4,ワークシート２＿その他障がい者施設等名簿!$O$5:$O$104,H27))</f>
        <v>0</v>
      </c>
    </row>
    <row r="28" spans="2:10">
      <c r="B28" s="38">
        <f>IF($G$1=$C$58,MIN(ワークシート１＿高齢者施設名簿!$L$5:$L$104)+11,MIN(ワークシート２＿その他障がい者施設等名簿!$L$5:$L$209)+11)</f>
        <v>11</v>
      </c>
      <c r="C28" s="25">
        <f>IF($G$1=$C$58,COUNTIFS(ワークシート１＿高齢者施設名簿!$G$5:$G$104,ワークシート１＿高齢者施設名簿!$G$3,ワークシート１＿高齢者施設名簿!$L$5:$L$104,B28),COUNTIFS(ワークシート２＿その他障がい者施設等名簿!$G$5:$G$104,ワークシート２＿その他障がい者施設等名簿!$G$3,ワークシート２＿その他障がい者施設等名簿!$L$5:$L$104,B28))</f>
        <v>0</v>
      </c>
      <c r="D28" s="25">
        <f>IF($G$1=$C$58,COUNTIFS(ワークシート１＿高齢者施設名簿!$G$5:$G$104,ワークシート１＿高齢者施設名簿!$G$4,ワークシート１＿高齢者施設名簿!$L$5:$L$104,B28),COUNTIFS(ワークシート２＿その他障がい者施設等名簿!$G$5:$G$104,ワークシート２＿その他障がい者施設等名簿!$G$4,ワークシート２＿その他障がい者施設等名簿!$L$5:$L$104,B28))</f>
        <v>0</v>
      </c>
      <c r="E28" s="39">
        <f t="shared" si="0"/>
        <v>11</v>
      </c>
      <c r="F28" s="25">
        <f>IF($G$1=$C$58,COUNTIFS(ワークシート１＿高齢者施設名簿!$G$5:$G$104,ワークシート１＿高齢者施設名簿!$G$3,ワークシート１＿高齢者施設名簿!$K$5:$K$104,E28),COUNTIFS(ワークシート２＿その他障がい者施設等名簿!$G$5:$G$104,ワークシート２＿その他障がい者施設等名簿!$G$3,ワークシート２＿その他障がい者施設等名簿!$K$5:$K$104,E28))</f>
        <v>0</v>
      </c>
      <c r="G28" s="25">
        <f>IF($G$1=$C$58,COUNTIFS(ワークシート１＿高齢者施設名簿!$G$5:$G$104,ワークシート１＿高齢者施設名簿!$G$4,ワークシート１＿高齢者施設名簿!$K$5:$K$104,E28),COUNTIFS(ワークシート２＿その他障がい者施設等名簿!$G$5:$G$104,ワークシート２＿その他障がい者施設等名簿!$G$4,ワークシート２＿その他障がい者施設等名簿!$K$5:$K$104,E28))</f>
        <v>0</v>
      </c>
      <c r="H28" s="39">
        <f>IF($G$1=$C$58,MIN(ワークシート１＿高齢者施設名簿!$O$5:$O$104)+11,MIN(ワークシート２＿その他障がい者施設等名簿!$O$5:$O$209)+11)</f>
        <v>11</v>
      </c>
      <c r="I28" s="25">
        <f>IF($G$1=$C$58,COUNTIFS(ワークシート１＿高齢者施設名簿!$G$5:$G$104,ワークシート１＿高齢者施設名簿!$G$3,ワークシート１＿高齢者施設名簿!$O$5:$O$104,H28),COUNTIFS(ワークシート２＿その他障がい者施設等名簿!$G$5:$G$104,ワークシート２＿その他障がい者施設等名簿!$G$3,ワークシート２＿その他障がい者施設等名簿!$O$5:$O$104,H28))</f>
        <v>0</v>
      </c>
      <c r="J28" s="34">
        <f>IF($G$1=$C$58,COUNTIFS(ワークシート１＿高齢者施設名簿!$G$5:$G$104,ワークシート１＿高齢者施設名簿!$G$4,ワークシート１＿高齢者施設名簿!$O$5:$O$104,H28),COUNTIFS(ワークシート２＿その他障がい者施設等名簿!$G$5:$G$104,ワークシート２＿その他障がい者施設等名簿!$G$4,ワークシート２＿その他障がい者施設等名簿!$O$5:$O$104,H28))</f>
        <v>0</v>
      </c>
    </row>
    <row r="29" spans="2:10">
      <c r="B29" s="38">
        <f>IF($G$1=$C$58,MIN(ワークシート１＿高齢者施設名簿!$L$5:$L$104)+12,MIN(ワークシート２＿その他障がい者施設等名簿!$L$5:$L$209)+12)</f>
        <v>12</v>
      </c>
      <c r="C29" s="25">
        <f>IF($G$1=$C$58,COUNTIFS(ワークシート１＿高齢者施設名簿!$G$5:$G$104,ワークシート１＿高齢者施設名簿!$G$3,ワークシート１＿高齢者施設名簿!$L$5:$L$104,B29),COUNTIFS(ワークシート２＿その他障がい者施設等名簿!$G$5:$G$104,ワークシート２＿その他障がい者施設等名簿!$G$3,ワークシート２＿その他障がい者施設等名簿!$L$5:$L$104,B29))</f>
        <v>0</v>
      </c>
      <c r="D29" s="25">
        <f>IF($G$1=$C$58,COUNTIFS(ワークシート１＿高齢者施設名簿!$G$5:$G$104,ワークシート１＿高齢者施設名簿!$G$4,ワークシート１＿高齢者施設名簿!$L$5:$L$104,B29),COUNTIFS(ワークシート２＿その他障がい者施設等名簿!$G$5:$G$104,ワークシート２＿その他障がい者施設等名簿!$G$4,ワークシート２＿その他障がい者施設等名簿!$L$5:$L$104,B29))</f>
        <v>0</v>
      </c>
      <c r="E29" s="39">
        <f t="shared" si="0"/>
        <v>12</v>
      </c>
      <c r="F29" s="25">
        <f>IF($G$1=$C$58,COUNTIFS(ワークシート１＿高齢者施設名簿!$G$5:$G$104,ワークシート１＿高齢者施設名簿!$G$3,ワークシート１＿高齢者施設名簿!$K$5:$K$104,E29),COUNTIFS(ワークシート２＿その他障がい者施設等名簿!$G$5:$G$104,ワークシート２＿その他障がい者施設等名簿!$G$3,ワークシート２＿その他障がい者施設等名簿!$K$5:$K$104,E29))</f>
        <v>0</v>
      </c>
      <c r="G29" s="25">
        <f>IF($G$1=$C$58,COUNTIFS(ワークシート１＿高齢者施設名簿!$G$5:$G$104,ワークシート１＿高齢者施設名簿!$G$4,ワークシート１＿高齢者施設名簿!$K$5:$K$104,E29),COUNTIFS(ワークシート２＿その他障がい者施設等名簿!$G$5:$G$104,ワークシート２＿その他障がい者施設等名簿!$G$4,ワークシート２＿その他障がい者施設等名簿!$K$5:$K$104,E29))</f>
        <v>0</v>
      </c>
      <c r="H29" s="39">
        <f>IF($G$1=$C$58,MIN(ワークシート１＿高齢者施設名簿!$O$5:$O$104)+12,MIN(ワークシート２＿その他障がい者施設等名簿!$O$5:$O$209)+12)</f>
        <v>12</v>
      </c>
      <c r="I29" s="25">
        <f>IF($G$1=$C$58,COUNTIFS(ワークシート１＿高齢者施設名簿!$G$5:$G$104,ワークシート１＿高齢者施設名簿!$G$3,ワークシート１＿高齢者施設名簿!$O$5:$O$104,H29),COUNTIFS(ワークシート２＿その他障がい者施設等名簿!$G$5:$G$104,ワークシート２＿その他障がい者施設等名簿!$G$3,ワークシート２＿その他障がい者施設等名簿!$O$5:$O$104,H29))</f>
        <v>0</v>
      </c>
      <c r="J29" s="34">
        <f>IF($G$1=$C$58,COUNTIFS(ワークシート１＿高齢者施設名簿!$G$5:$G$104,ワークシート１＿高齢者施設名簿!$G$4,ワークシート１＿高齢者施設名簿!$O$5:$O$104,H29),COUNTIFS(ワークシート２＿その他障がい者施設等名簿!$G$5:$G$104,ワークシート２＿その他障がい者施設等名簿!$G$4,ワークシート２＿その他障がい者施設等名簿!$O$5:$O$104,H29))</f>
        <v>0</v>
      </c>
    </row>
    <row r="30" spans="2:10">
      <c r="B30" s="38">
        <f>IF($G$1=$C$58,MIN(ワークシート１＿高齢者施設名簿!$L$5:$L$104)+13,MIN(ワークシート２＿その他障がい者施設等名簿!$L$5:$L$209)+13)</f>
        <v>13</v>
      </c>
      <c r="C30" s="25">
        <f>IF($G$1=$C$58,COUNTIFS(ワークシート１＿高齢者施設名簿!$G$5:$G$104,ワークシート１＿高齢者施設名簿!$G$3,ワークシート１＿高齢者施設名簿!$L$5:$L$104,B30),COUNTIFS(ワークシート２＿その他障がい者施設等名簿!$G$5:$G$104,ワークシート２＿その他障がい者施設等名簿!$G$3,ワークシート２＿その他障がい者施設等名簿!$L$5:$L$104,B30))</f>
        <v>0</v>
      </c>
      <c r="D30" s="25">
        <f>IF($G$1=$C$58,COUNTIFS(ワークシート１＿高齢者施設名簿!$G$5:$G$104,ワークシート１＿高齢者施設名簿!$G$4,ワークシート１＿高齢者施設名簿!$L$5:$L$104,B30),COUNTIFS(ワークシート２＿その他障がい者施設等名簿!$G$5:$G$104,ワークシート２＿その他障がい者施設等名簿!$G$4,ワークシート２＿その他障がい者施設等名簿!$L$5:$L$104,B30))</f>
        <v>0</v>
      </c>
      <c r="E30" s="39">
        <f t="shared" si="0"/>
        <v>13</v>
      </c>
      <c r="F30" s="25">
        <f>IF($G$1=$C$58,COUNTIFS(ワークシート１＿高齢者施設名簿!$G$5:$G$104,ワークシート１＿高齢者施設名簿!$G$3,ワークシート１＿高齢者施設名簿!$K$5:$K$104,E30),COUNTIFS(ワークシート２＿その他障がい者施設等名簿!$G$5:$G$104,ワークシート２＿その他障がい者施設等名簿!$G$3,ワークシート２＿その他障がい者施設等名簿!$K$5:$K$104,E30))</f>
        <v>0</v>
      </c>
      <c r="G30" s="25">
        <f>IF($G$1=$C$58,COUNTIFS(ワークシート１＿高齢者施設名簿!$G$5:$G$104,ワークシート１＿高齢者施設名簿!$G$4,ワークシート１＿高齢者施設名簿!$K$5:$K$104,E30),COUNTIFS(ワークシート２＿その他障がい者施設等名簿!$G$5:$G$104,ワークシート２＿その他障がい者施設等名簿!$G$4,ワークシート２＿その他障がい者施設等名簿!$K$5:$K$104,E30))</f>
        <v>0</v>
      </c>
      <c r="H30" s="39">
        <f>IF($G$1=$C$58,MIN(ワークシート１＿高齢者施設名簿!$O$5:$O$104)+13,MIN(ワークシート２＿その他障がい者施設等名簿!$O$5:$O$209)+13)</f>
        <v>13</v>
      </c>
      <c r="I30" s="25">
        <f>IF($G$1=$C$58,COUNTIFS(ワークシート１＿高齢者施設名簿!$G$5:$G$104,ワークシート１＿高齢者施設名簿!$G$3,ワークシート１＿高齢者施設名簿!$O$5:$O$104,H30),COUNTIFS(ワークシート２＿その他障がい者施設等名簿!$G$5:$G$104,ワークシート２＿その他障がい者施設等名簿!$G$3,ワークシート２＿その他障がい者施設等名簿!$O$5:$O$104,H30))</f>
        <v>0</v>
      </c>
      <c r="J30" s="34">
        <f>IF($G$1=$C$58,COUNTIFS(ワークシート１＿高齢者施設名簿!$G$5:$G$104,ワークシート１＿高齢者施設名簿!$G$4,ワークシート１＿高齢者施設名簿!$O$5:$O$104,H30),COUNTIFS(ワークシート２＿その他障がい者施設等名簿!$G$5:$G$104,ワークシート２＿その他障がい者施設等名簿!$G$4,ワークシート２＿その他障がい者施設等名簿!$O$5:$O$104,H30))</f>
        <v>0</v>
      </c>
    </row>
    <row r="31" spans="2:10">
      <c r="B31" s="38">
        <f>IF($G$1=$C$58,MIN(ワークシート１＿高齢者施設名簿!$L$5:$L$104)+14,MIN(ワークシート２＿その他障がい者施設等名簿!$L$5:$L$209)+14)</f>
        <v>14</v>
      </c>
      <c r="C31" s="25">
        <f>IF($G$1=$C$58,COUNTIFS(ワークシート１＿高齢者施設名簿!$G$5:$G$104,ワークシート１＿高齢者施設名簿!$G$3,ワークシート１＿高齢者施設名簿!$L$5:$L$104,B31),COUNTIFS(ワークシート２＿その他障がい者施設等名簿!$G$5:$G$104,ワークシート２＿その他障がい者施設等名簿!$G$3,ワークシート２＿その他障がい者施設等名簿!$L$5:$L$104,B31))</f>
        <v>0</v>
      </c>
      <c r="D31" s="25">
        <f>IF($G$1=$C$58,COUNTIFS(ワークシート１＿高齢者施設名簿!$G$5:$G$104,ワークシート１＿高齢者施設名簿!$G$4,ワークシート１＿高齢者施設名簿!$L$5:$L$104,B31),COUNTIFS(ワークシート２＿その他障がい者施設等名簿!$G$5:$G$104,ワークシート２＿その他障がい者施設等名簿!$G$4,ワークシート２＿その他障がい者施設等名簿!$L$5:$L$104,B31))</f>
        <v>0</v>
      </c>
      <c r="E31" s="39">
        <f t="shared" si="0"/>
        <v>14</v>
      </c>
      <c r="F31" s="25">
        <f>IF($G$1=$C$58,COUNTIFS(ワークシート１＿高齢者施設名簿!$G$5:$G$104,ワークシート１＿高齢者施設名簿!$G$3,ワークシート１＿高齢者施設名簿!$K$5:$K$104,E31),COUNTIFS(ワークシート２＿その他障がい者施設等名簿!$G$5:$G$104,ワークシート２＿その他障がい者施設等名簿!$G$3,ワークシート２＿その他障がい者施設等名簿!$K$5:$K$104,E31))</f>
        <v>0</v>
      </c>
      <c r="G31" s="25">
        <f>IF($G$1=$C$58,COUNTIFS(ワークシート１＿高齢者施設名簿!$G$5:$G$104,ワークシート１＿高齢者施設名簿!$G$4,ワークシート１＿高齢者施設名簿!$K$5:$K$104,E31),COUNTIFS(ワークシート２＿その他障がい者施設等名簿!$G$5:$G$104,ワークシート２＿その他障がい者施設等名簿!$G$4,ワークシート２＿その他障がい者施設等名簿!$K$5:$K$104,E31))</f>
        <v>0</v>
      </c>
      <c r="H31" s="39">
        <f>IF($G$1=$C$58,MIN(ワークシート１＿高齢者施設名簿!$O$5:$O$104)+14,MIN(ワークシート２＿その他障がい者施設等名簿!$O$5:$O$209)+14)</f>
        <v>14</v>
      </c>
      <c r="I31" s="25">
        <f>IF($G$1=$C$58,COUNTIFS(ワークシート１＿高齢者施設名簿!$G$5:$G$104,ワークシート１＿高齢者施設名簿!$G$3,ワークシート１＿高齢者施設名簿!$O$5:$O$104,H31),COUNTIFS(ワークシート２＿その他障がい者施設等名簿!$G$5:$G$104,ワークシート２＿その他障がい者施設等名簿!$G$3,ワークシート２＿その他障がい者施設等名簿!$O$5:$O$104,H31))</f>
        <v>0</v>
      </c>
      <c r="J31" s="34">
        <f>IF($G$1=$C$58,COUNTIFS(ワークシート１＿高齢者施設名簿!$G$5:$G$104,ワークシート１＿高齢者施設名簿!$G$4,ワークシート１＿高齢者施設名簿!$O$5:$O$104,H31),COUNTIFS(ワークシート２＿その他障がい者施設等名簿!$G$5:$G$104,ワークシート２＿その他障がい者施設等名簿!$G$4,ワークシート２＿その他障がい者施設等名簿!$O$5:$O$104,H31))</f>
        <v>0</v>
      </c>
    </row>
    <row r="32" spans="2:10">
      <c r="B32" s="38">
        <f>IF($G$1=$C$58,MIN(ワークシート１＿高齢者施設名簿!$L$5:$L$104)+15,MIN(ワークシート２＿その他障がい者施設等名簿!$L$5:$L$209)+15)</f>
        <v>15</v>
      </c>
      <c r="C32" s="25">
        <f>IF($G$1=$C$58,COUNTIFS(ワークシート１＿高齢者施設名簿!$G$5:$G$104,ワークシート１＿高齢者施設名簿!$G$3,ワークシート１＿高齢者施設名簿!$L$5:$L$104,B32),COUNTIFS(ワークシート２＿その他障がい者施設等名簿!$G$5:$G$104,ワークシート２＿その他障がい者施設等名簿!$G$3,ワークシート２＿その他障がい者施設等名簿!$L$5:$L$104,B32))</f>
        <v>0</v>
      </c>
      <c r="D32" s="25">
        <f>IF($G$1=$C$58,COUNTIFS(ワークシート１＿高齢者施設名簿!$G$5:$G$104,ワークシート１＿高齢者施設名簿!$G$4,ワークシート１＿高齢者施設名簿!$L$5:$L$104,B32),COUNTIFS(ワークシート２＿その他障がい者施設等名簿!$G$5:$G$104,ワークシート２＿その他障がい者施設等名簿!$G$4,ワークシート２＿その他障がい者施設等名簿!$L$5:$L$104,B32))</f>
        <v>0</v>
      </c>
      <c r="E32" s="39">
        <f t="shared" si="0"/>
        <v>15</v>
      </c>
      <c r="F32" s="25">
        <f>IF($G$1=$C$58,COUNTIFS(ワークシート１＿高齢者施設名簿!$G$5:$G$104,ワークシート１＿高齢者施設名簿!$G$3,ワークシート１＿高齢者施設名簿!$K$5:$K$104,E32),COUNTIFS(ワークシート２＿その他障がい者施設等名簿!$G$5:$G$104,ワークシート２＿その他障がい者施設等名簿!$G$3,ワークシート２＿その他障がい者施設等名簿!$K$5:$K$104,E32))</f>
        <v>0</v>
      </c>
      <c r="G32" s="25">
        <f>IF($G$1=$C$58,COUNTIFS(ワークシート１＿高齢者施設名簿!$G$5:$G$104,ワークシート１＿高齢者施設名簿!$G$4,ワークシート１＿高齢者施設名簿!$K$5:$K$104,E32),COUNTIFS(ワークシート２＿その他障がい者施設等名簿!$G$5:$G$104,ワークシート２＿その他障がい者施設等名簿!$G$4,ワークシート２＿その他障がい者施設等名簿!$K$5:$K$104,E32))</f>
        <v>0</v>
      </c>
      <c r="H32" s="39">
        <f>IF($G$1=$C$58,MIN(ワークシート１＿高齢者施設名簿!$O$5:$O$104)+15,MIN(ワークシート２＿その他障がい者施設等名簿!$O$5:$O$209)+15)</f>
        <v>15</v>
      </c>
      <c r="I32" s="25">
        <f>IF($G$1=$C$58,COUNTIFS(ワークシート１＿高齢者施設名簿!$G$5:$G$104,ワークシート１＿高齢者施設名簿!$G$3,ワークシート１＿高齢者施設名簿!$O$5:$O$104,H32),COUNTIFS(ワークシート２＿その他障がい者施設等名簿!$G$5:$G$104,ワークシート２＿その他障がい者施設等名簿!$G$3,ワークシート２＿その他障がい者施設等名簿!$O$5:$O$104,H32))</f>
        <v>0</v>
      </c>
      <c r="J32" s="34">
        <f>IF($G$1=$C$58,COUNTIFS(ワークシート１＿高齢者施設名簿!$G$5:$G$104,ワークシート１＿高齢者施設名簿!$G$4,ワークシート１＿高齢者施設名簿!$O$5:$O$104,H32),COUNTIFS(ワークシート２＿その他障がい者施設等名簿!$G$5:$G$104,ワークシート２＿その他障がい者施設等名簿!$G$4,ワークシート２＿その他障がい者施設等名簿!$O$5:$O$104,H32))</f>
        <v>0</v>
      </c>
    </row>
    <row r="33" spans="2:10">
      <c r="B33" s="38">
        <f>IF($G$1=$C$58,MIN(ワークシート１＿高齢者施設名簿!$L$5:$L$104)+16,MIN(ワークシート２＿その他障がい者施設等名簿!$L$5:$L$209)+16)</f>
        <v>16</v>
      </c>
      <c r="C33" s="25">
        <f>IF($G$1=$C$58,COUNTIFS(ワークシート１＿高齢者施設名簿!$G$5:$G$104,ワークシート１＿高齢者施設名簿!$G$3,ワークシート１＿高齢者施設名簿!$L$5:$L$104,B33),COUNTIFS(ワークシート２＿その他障がい者施設等名簿!$G$5:$G$104,ワークシート２＿その他障がい者施設等名簿!$G$3,ワークシート２＿その他障がい者施設等名簿!$L$5:$L$104,B33))</f>
        <v>0</v>
      </c>
      <c r="D33" s="25">
        <f>IF($G$1=$C$58,COUNTIFS(ワークシート１＿高齢者施設名簿!$G$5:$G$104,ワークシート１＿高齢者施設名簿!$G$4,ワークシート１＿高齢者施設名簿!$L$5:$L$104,B33),COUNTIFS(ワークシート２＿その他障がい者施設等名簿!$G$5:$G$104,ワークシート２＿その他障がい者施設等名簿!$G$4,ワークシート２＿その他障がい者施設等名簿!$L$5:$L$104,B33))</f>
        <v>0</v>
      </c>
      <c r="E33" s="39">
        <f t="shared" si="0"/>
        <v>16</v>
      </c>
      <c r="F33" s="25">
        <f>IF($G$1=$C$58,COUNTIFS(ワークシート１＿高齢者施設名簿!$G$5:$G$104,ワークシート１＿高齢者施設名簿!$G$3,ワークシート１＿高齢者施設名簿!$K$5:$K$104,E33),COUNTIFS(ワークシート２＿その他障がい者施設等名簿!$G$5:$G$104,ワークシート２＿その他障がい者施設等名簿!$G$3,ワークシート２＿その他障がい者施設等名簿!$K$5:$K$104,E33))</f>
        <v>0</v>
      </c>
      <c r="G33" s="25">
        <f>IF($G$1=$C$58,COUNTIFS(ワークシート１＿高齢者施設名簿!$G$5:$G$104,ワークシート１＿高齢者施設名簿!$G$4,ワークシート１＿高齢者施設名簿!$K$5:$K$104,E33),COUNTIFS(ワークシート２＿その他障がい者施設等名簿!$G$5:$G$104,ワークシート２＿その他障がい者施設等名簿!$G$4,ワークシート２＿その他障がい者施設等名簿!$K$5:$K$104,E33))</f>
        <v>0</v>
      </c>
      <c r="H33" s="39">
        <f>IF($G$1=$C$58,MIN(ワークシート１＿高齢者施設名簿!$O$5:$O$104)+16,MIN(ワークシート２＿その他障がい者施設等名簿!$O$5:$O$209)+16)</f>
        <v>16</v>
      </c>
      <c r="I33" s="25">
        <f>IF($G$1=$C$58,COUNTIFS(ワークシート１＿高齢者施設名簿!$G$5:$G$104,ワークシート１＿高齢者施設名簿!$G$3,ワークシート１＿高齢者施設名簿!$O$5:$O$104,H33),COUNTIFS(ワークシート２＿その他障がい者施設等名簿!$G$5:$G$104,ワークシート２＿その他障がい者施設等名簿!$G$3,ワークシート２＿その他障がい者施設等名簿!$O$5:$O$104,H33))</f>
        <v>0</v>
      </c>
      <c r="J33" s="34">
        <f>IF($G$1=$C$58,COUNTIFS(ワークシート１＿高齢者施設名簿!$G$5:$G$104,ワークシート１＿高齢者施設名簿!$G$4,ワークシート１＿高齢者施設名簿!$O$5:$O$104,H33),COUNTIFS(ワークシート２＿その他障がい者施設等名簿!$G$5:$G$104,ワークシート２＿その他障がい者施設等名簿!$G$4,ワークシート２＿その他障がい者施設等名簿!$O$5:$O$104,H33))</f>
        <v>0</v>
      </c>
    </row>
    <row r="34" spans="2:10">
      <c r="B34" s="38">
        <f>IF($G$1=$C$58,MIN(ワークシート１＿高齢者施設名簿!$L$5:$L$104)+17,MIN(ワークシート２＿その他障がい者施設等名簿!$L$5:$L$209)+17)</f>
        <v>17</v>
      </c>
      <c r="C34" s="25">
        <f>IF($G$1=$C$58,COUNTIFS(ワークシート１＿高齢者施設名簿!$G$5:$G$104,ワークシート１＿高齢者施設名簿!$G$3,ワークシート１＿高齢者施設名簿!$L$5:$L$104,B34),COUNTIFS(ワークシート２＿その他障がい者施設等名簿!$G$5:$G$104,ワークシート２＿その他障がい者施設等名簿!$G$3,ワークシート２＿その他障がい者施設等名簿!$L$5:$L$104,B34))</f>
        <v>0</v>
      </c>
      <c r="D34" s="25">
        <f>IF($G$1=$C$58,COUNTIFS(ワークシート１＿高齢者施設名簿!$G$5:$G$104,ワークシート１＿高齢者施設名簿!$G$4,ワークシート１＿高齢者施設名簿!$L$5:$L$104,B34),COUNTIFS(ワークシート２＿その他障がい者施設等名簿!$G$5:$G$104,ワークシート２＿その他障がい者施設等名簿!$G$4,ワークシート２＿その他障がい者施設等名簿!$L$5:$L$104,B34))</f>
        <v>0</v>
      </c>
      <c r="E34" s="39">
        <f t="shared" si="0"/>
        <v>17</v>
      </c>
      <c r="F34" s="25">
        <f>IF($G$1=$C$58,COUNTIFS(ワークシート１＿高齢者施設名簿!$G$5:$G$104,ワークシート１＿高齢者施設名簿!$G$3,ワークシート１＿高齢者施設名簿!$K$5:$K$104,E34),COUNTIFS(ワークシート２＿その他障がい者施設等名簿!$G$5:$G$104,ワークシート２＿その他障がい者施設等名簿!$G$3,ワークシート２＿その他障がい者施設等名簿!$K$5:$K$104,E34))</f>
        <v>0</v>
      </c>
      <c r="G34" s="25">
        <f>IF($G$1=$C$58,COUNTIFS(ワークシート１＿高齢者施設名簿!$G$5:$G$104,ワークシート１＿高齢者施設名簿!$G$4,ワークシート１＿高齢者施設名簿!$K$5:$K$104,E34),COUNTIFS(ワークシート２＿その他障がい者施設等名簿!$G$5:$G$104,ワークシート２＿その他障がい者施設等名簿!$G$4,ワークシート２＿その他障がい者施設等名簿!$K$5:$K$104,E34))</f>
        <v>0</v>
      </c>
      <c r="H34" s="39">
        <f>IF($G$1=$C$58,MIN(ワークシート１＿高齢者施設名簿!$O$5:$O$104)+17,MIN(ワークシート２＿その他障がい者施設等名簿!$O$5:$O$209)+17)</f>
        <v>17</v>
      </c>
      <c r="I34" s="25">
        <f>IF($G$1=$C$58,COUNTIFS(ワークシート１＿高齢者施設名簿!$G$5:$G$104,ワークシート１＿高齢者施設名簿!$G$3,ワークシート１＿高齢者施設名簿!$O$5:$O$104,H34),COUNTIFS(ワークシート２＿その他障がい者施設等名簿!$G$5:$G$104,ワークシート２＿その他障がい者施設等名簿!$G$3,ワークシート２＿その他障がい者施設等名簿!$O$5:$O$104,H34))</f>
        <v>0</v>
      </c>
      <c r="J34" s="34">
        <f>IF($G$1=$C$58,COUNTIFS(ワークシート１＿高齢者施設名簿!$G$5:$G$104,ワークシート１＿高齢者施設名簿!$G$4,ワークシート１＿高齢者施設名簿!$O$5:$O$104,H34),COUNTIFS(ワークシート２＿その他障がい者施設等名簿!$G$5:$G$104,ワークシート２＿その他障がい者施設等名簿!$G$4,ワークシート２＿その他障がい者施設等名簿!$O$5:$O$104,H34))</f>
        <v>0</v>
      </c>
    </row>
    <row r="35" spans="2:10">
      <c r="B35" s="38">
        <f>IF($G$1=$C$58,MIN(ワークシート１＿高齢者施設名簿!$L$5:$L$104)+18,MIN(ワークシート２＿その他障がい者施設等名簿!$L$5:$L$209)+18)</f>
        <v>18</v>
      </c>
      <c r="C35" s="25">
        <f>IF($G$1=$C$58,COUNTIFS(ワークシート１＿高齢者施設名簿!$G$5:$G$104,ワークシート１＿高齢者施設名簿!$G$3,ワークシート１＿高齢者施設名簿!$L$5:$L$104,B35),COUNTIFS(ワークシート２＿その他障がい者施設等名簿!$G$5:$G$104,ワークシート２＿その他障がい者施設等名簿!$G$3,ワークシート２＿その他障がい者施設等名簿!$L$5:$L$104,B35))</f>
        <v>0</v>
      </c>
      <c r="D35" s="25">
        <f>IF($G$1=$C$58,COUNTIFS(ワークシート１＿高齢者施設名簿!$G$5:$G$104,ワークシート１＿高齢者施設名簿!$G$4,ワークシート１＿高齢者施設名簿!$L$5:$L$104,B35),COUNTIFS(ワークシート２＿その他障がい者施設等名簿!$G$5:$G$104,ワークシート２＿その他障がい者施設等名簿!$G$4,ワークシート２＿その他障がい者施設等名簿!$L$5:$L$104,B35))</f>
        <v>0</v>
      </c>
      <c r="E35" s="39">
        <f t="shared" si="0"/>
        <v>18</v>
      </c>
      <c r="F35" s="25">
        <f>IF($G$1=$C$58,COUNTIFS(ワークシート１＿高齢者施設名簿!$G$5:$G$104,ワークシート１＿高齢者施設名簿!$G$3,ワークシート１＿高齢者施設名簿!$K$5:$K$104,E35),COUNTIFS(ワークシート２＿その他障がい者施設等名簿!$G$5:$G$104,ワークシート２＿その他障がい者施設等名簿!$G$3,ワークシート２＿その他障がい者施設等名簿!$K$5:$K$104,E35))</f>
        <v>0</v>
      </c>
      <c r="G35" s="25">
        <f>IF($G$1=$C$58,COUNTIFS(ワークシート１＿高齢者施設名簿!$G$5:$G$104,ワークシート１＿高齢者施設名簿!$G$4,ワークシート１＿高齢者施設名簿!$K$5:$K$104,E35),COUNTIFS(ワークシート２＿その他障がい者施設等名簿!$G$5:$G$104,ワークシート２＿その他障がい者施設等名簿!$G$4,ワークシート２＿その他障がい者施設等名簿!$K$5:$K$104,E35))</f>
        <v>0</v>
      </c>
      <c r="H35" s="39">
        <f>IF($G$1=$C$58,MIN(ワークシート１＿高齢者施設名簿!$O$5:$O$104)+18,MIN(ワークシート２＿その他障がい者施設等名簿!$O$5:$O$209)+18)</f>
        <v>18</v>
      </c>
      <c r="I35" s="25">
        <f>IF($G$1=$C$58,COUNTIFS(ワークシート１＿高齢者施設名簿!$G$5:$G$104,ワークシート１＿高齢者施設名簿!$G$3,ワークシート１＿高齢者施設名簿!$O$5:$O$104,H35),COUNTIFS(ワークシート２＿その他障がい者施設等名簿!$G$5:$G$104,ワークシート２＿その他障がい者施設等名簿!$G$3,ワークシート２＿その他障がい者施設等名簿!$O$5:$O$104,H35))</f>
        <v>0</v>
      </c>
      <c r="J35" s="34">
        <f>IF($G$1=$C$58,COUNTIFS(ワークシート１＿高齢者施設名簿!$G$5:$G$104,ワークシート１＿高齢者施設名簿!$G$4,ワークシート１＿高齢者施設名簿!$O$5:$O$104,H35),COUNTIFS(ワークシート２＿その他障がい者施設等名簿!$G$5:$G$104,ワークシート２＿その他障がい者施設等名簿!$G$4,ワークシート２＿その他障がい者施設等名簿!$O$5:$O$104,H35))</f>
        <v>0</v>
      </c>
    </row>
    <row r="36" spans="2:10">
      <c r="B36" s="38">
        <f>IF($G$1=$C$58,MIN(ワークシート１＿高齢者施設名簿!$L$5:$L$104)+19,MIN(ワークシート２＿その他障がい者施設等名簿!$L$5:$L$209)+19)</f>
        <v>19</v>
      </c>
      <c r="C36" s="25">
        <f>IF($G$1=$C$58,COUNTIFS(ワークシート１＿高齢者施設名簿!$G$5:$G$104,ワークシート１＿高齢者施設名簿!$G$3,ワークシート１＿高齢者施設名簿!$L$5:$L$104,B36),COUNTIFS(ワークシート２＿その他障がい者施設等名簿!$G$5:$G$104,ワークシート２＿その他障がい者施設等名簿!$G$3,ワークシート２＿その他障がい者施設等名簿!$L$5:$L$104,B36))</f>
        <v>0</v>
      </c>
      <c r="D36" s="25">
        <f>IF($G$1=$C$58,COUNTIFS(ワークシート１＿高齢者施設名簿!$G$5:$G$104,ワークシート１＿高齢者施設名簿!$G$4,ワークシート１＿高齢者施設名簿!$L$5:$L$104,B36),COUNTIFS(ワークシート２＿その他障がい者施設等名簿!$G$5:$G$104,ワークシート２＿その他障がい者施設等名簿!$G$4,ワークシート２＿その他障がい者施設等名簿!$L$5:$L$104,B36))</f>
        <v>0</v>
      </c>
      <c r="E36" s="39">
        <f t="shared" si="0"/>
        <v>19</v>
      </c>
      <c r="F36" s="25">
        <f>IF($G$1=$C$58,COUNTIFS(ワークシート１＿高齢者施設名簿!$G$5:$G$104,ワークシート１＿高齢者施設名簿!$G$3,ワークシート１＿高齢者施設名簿!$K$5:$K$104,E36),COUNTIFS(ワークシート２＿その他障がい者施設等名簿!$G$5:$G$104,ワークシート２＿その他障がい者施設等名簿!$G$3,ワークシート２＿その他障がい者施設等名簿!$K$5:$K$104,E36))</f>
        <v>0</v>
      </c>
      <c r="G36" s="25">
        <f>IF($G$1=$C$58,COUNTIFS(ワークシート１＿高齢者施設名簿!$G$5:$G$104,ワークシート１＿高齢者施設名簿!$G$4,ワークシート１＿高齢者施設名簿!$K$5:$K$104,E36),COUNTIFS(ワークシート２＿その他障がい者施設等名簿!$G$5:$G$104,ワークシート２＿その他障がい者施設等名簿!$G$4,ワークシート２＿その他障がい者施設等名簿!$K$5:$K$104,E36))</f>
        <v>0</v>
      </c>
      <c r="H36" s="39">
        <f>IF($G$1=$C$58,MIN(ワークシート１＿高齢者施設名簿!$O$5:$O$104)+19,MIN(ワークシート２＿その他障がい者施設等名簿!$O$5:$O$209)+19)</f>
        <v>19</v>
      </c>
      <c r="I36" s="25">
        <f>IF($G$1=$C$58,COUNTIFS(ワークシート１＿高齢者施設名簿!$G$5:$G$104,ワークシート１＿高齢者施設名簿!$G$3,ワークシート１＿高齢者施設名簿!$O$5:$O$104,H36),COUNTIFS(ワークシート２＿その他障がい者施設等名簿!$G$5:$G$104,ワークシート２＿その他障がい者施設等名簿!$G$3,ワークシート２＿その他障がい者施設等名簿!$O$5:$O$104,H36))</f>
        <v>0</v>
      </c>
      <c r="J36" s="34">
        <f>IF($G$1=$C$58,COUNTIFS(ワークシート１＿高齢者施設名簿!$G$5:$G$104,ワークシート１＿高齢者施設名簿!$G$4,ワークシート１＿高齢者施設名簿!$O$5:$O$104,H36),COUNTIFS(ワークシート２＿その他障がい者施設等名簿!$G$5:$G$104,ワークシート２＿その他障がい者施設等名簿!$G$4,ワークシート２＿その他障がい者施設等名簿!$O$5:$O$104,H36))</f>
        <v>0</v>
      </c>
    </row>
    <row r="37" spans="2:10">
      <c r="B37" s="38">
        <f>IF($G$1=$C$58,MIN(ワークシート１＿高齢者施設名簿!$L$5:$L$104)+20,MIN(ワークシート２＿その他障がい者施設等名簿!$L$5:$L$209)+20)</f>
        <v>20</v>
      </c>
      <c r="C37" s="25">
        <f>IF($G$1=$C$58,COUNTIFS(ワークシート１＿高齢者施設名簿!$G$5:$G$104,ワークシート１＿高齢者施設名簿!$G$3,ワークシート１＿高齢者施設名簿!$L$5:$L$104,B37),COUNTIFS(ワークシート２＿その他障がい者施設等名簿!$G$5:$G$104,ワークシート２＿その他障がい者施設等名簿!$G$3,ワークシート２＿その他障がい者施設等名簿!$L$5:$L$104,B37))</f>
        <v>0</v>
      </c>
      <c r="D37" s="25">
        <f>IF($G$1=$C$58,COUNTIFS(ワークシート１＿高齢者施設名簿!$G$5:$G$104,ワークシート１＿高齢者施設名簿!$G$4,ワークシート１＿高齢者施設名簿!$L$5:$L$104,B37),COUNTIFS(ワークシート２＿その他障がい者施設等名簿!$G$5:$G$104,ワークシート２＿その他障がい者施設等名簿!$G$4,ワークシート２＿その他障がい者施設等名簿!$L$5:$L$104,B37))</f>
        <v>0</v>
      </c>
      <c r="E37" s="39">
        <f t="shared" si="0"/>
        <v>20</v>
      </c>
      <c r="F37" s="25">
        <f>IF($G$1=$C$58,COUNTIFS(ワークシート１＿高齢者施設名簿!$G$5:$G$104,ワークシート１＿高齢者施設名簿!$G$3,ワークシート１＿高齢者施設名簿!$K$5:$K$104,E37),COUNTIFS(ワークシート２＿その他障がい者施設等名簿!$G$5:$G$104,ワークシート２＿その他障がい者施設等名簿!$G$3,ワークシート２＿その他障がい者施設等名簿!$K$5:$K$104,E37))</f>
        <v>0</v>
      </c>
      <c r="G37" s="25">
        <f>IF($G$1=$C$58,COUNTIFS(ワークシート１＿高齢者施設名簿!$G$5:$G$104,ワークシート１＿高齢者施設名簿!$G$4,ワークシート１＿高齢者施設名簿!$K$5:$K$104,E37),COUNTIFS(ワークシート２＿その他障がい者施設等名簿!$G$5:$G$104,ワークシート２＿その他障がい者施設等名簿!$G$4,ワークシート２＿その他障がい者施設等名簿!$K$5:$K$104,E37))</f>
        <v>0</v>
      </c>
      <c r="H37" s="39">
        <f>IF($G$1=$C$58,MIN(ワークシート１＿高齢者施設名簿!$O$5:$O$104)+20,MIN(ワークシート２＿その他障がい者施設等名簿!$O$5:$O$209)+20)</f>
        <v>20</v>
      </c>
      <c r="I37" s="25">
        <f>IF($G$1=$C$58,COUNTIFS(ワークシート１＿高齢者施設名簿!$G$5:$G$104,ワークシート１＿高齢者施設名簿!$G$3,ワークシート１＿高齢者施設名簿!$O$5:$O$104,H37),COUNTIFS(ワークシート２＿その他障がい者施設等名簿!$G$5:$G$104,ワークシート２＿その他障がい者施設等名簿!$G$3,ワークシート２＿その他障がい者施設等名簿!$O$5:$O$104,H37))</f>
        <v>0</v>
      </c>
      <c r="J37" s="34">
        <f>IF($G$1=$C$58,COUNTIFS(ワークシート１＿高齢者施設名簿!$G$5:$G$104,ワークシート１＿高齢者施設名簿!$G$4,ワークシート１＿高齢者施設名簿!$O$5:$O$104,H37),COUNTIFS(ワークシート２＿その他障がい者施設等名簿!$G$5:$G$104,ワークシート２＿その他障がい者施設等名簿!$G$4,ワークシート２＿その他障がい者施設等名簿!$O$5:$O$104,H37))</f>
        <v>0</v>
      </c>
    </row>
    <row r="38" spans="2:10">
      <c r="B38" s="38">
        <f>IF($G$1=$C$58,MIN(ワークシート１＿高齢者施設名簿!$L$5:$L$104)+21,MIN(ワークシート２＿その他障がい者施設等名簿!$L$5:$L$209)+21)</f>
        <v>21</v>
      </c>
      <c r="C38" s="25">
        <f>IF($G$1=$C$58,COUNTIFS(ワークシート１＿高齢者施設名簿!$G$5:$G$104,ワークシート１＿高齢者施設名簿!$G$3,ワークシート１＿高齢者施設名簿!$L$5:$L$104,B38),COUNTIFS(ワークシート２＿その他障がい者施設等名簿!$G$5:$G$104,ワークシート２＿その他障がい者施設等名簿!$G$3,ワークシート２＿その他障がい者施設等名簿!$L$5:$L$104,B38))</f>
        <v>0</v>
      </c>
      <c r="D38" s="25">
        <f>IF($G$1=$C$58,COUNTIFS(ワークシート１＿高齢者施設名簿!$G$5:$G$104,ワークシート１＿高齢者施設名簿!$G$4,ワークシート１＿高齢者施設名簿!$L$5:$L$104,B38),COUNTIFS(ワークシート２＿その他障がい者施設等名簿!$G$5:$G$104,ワークシート２＿その他障がい者施設等名簿!$G$4,ワークシート２＿その他障がい者施設等名簿!$L$5:$L$104,B38))</f>
        <v>0</v>
      </c>
      <c r="E38" s="39">
        <f t="shared" si="0"/>
        <v>21</v>
      </c>
      <c r="F38" s="25">
        <f>IF($G$1=$C$58,COUNTIFS(ワークシート１＿高齢者施設名簿!$G$5:$G$104,ワークシート１＿高齢者施設名簿!$G$3,ワークシート１＿高齢者施設名簿!$K$5:$K$104,E38),COUNTIFS(ワークシート２＿その他障がい者施設等名簿!$G$5:$G$104,ワークシート２＿その他障がい者施設等名簿!$G$3,ワークシート２＿その他障がい者施設等名簿!$K$5:$K$104,E38))</f>
        <v>0</v>
      </c>
      <c r="G38" s="25">
        <f>IF($G$1=$C$58,COUNTIFS(ワークシート１＿高齢者施設名簿!$G$5:$G$104,ワークシート１＿高齢者施設名簿!$G$4,ワークシート１＿高齢者施設名簿!$K$5:$K$104,E38),COUNTIFS(ワークシート２＿その他障がい者施設等名簿!$G$5:$G$104,ワークシート２＿その他障がい者施設等名簿!$G$4,ワークシート２＿その他障がい者施設等名簿!$K$5:$K$104,E38))</f>
        <v>0</v>
      </c>
      <c r="H38" s="39">
        <f>IF($G$1=$C$58,MIN(ワークシート１＿高齢者施設名簿!$O$5:$O$104)+21,MIN(ワークシート２＿その他障がい者施設等名簿!$O$5:$O$209)+21)</f>
        <v>21</v>
      </c>
      <c r="I38" s="25">
        <f>IF($G$1=$C$58,COUNTIFS(ワークシート１＿高齢者施設名簿!$G$5:$G$104,ワークシート１＿高齢者施設名簿!$G$3,ワークシート１＿高齢者施設名簿!$O$5:$O$104,H38),COUNTIFS(ワークシート２＿その他障がい者施設等名簿!$G$5:$G$104,ワークシート２＿その他障がい者施設等名簿!$G$3,ワークシート２＿その他障がい者施設等名簿!$O$5:$O$104,H38))</f>
        <v>0</v>
      </c>
      <c r="J38" s="34">
        <f>IF($G$1=$C$58,COUNTIFS(ワークシート１＿高齢者施設名簿!$G$5:$G$104,ワークシート１＿高齢者施設名簿!$G$4,ワークシート１＿高齢者施設名簿!$O$5:$O$104,H38),COUNTIFS(ワークシート２＿その他障がい者施設等名簿!$G$5:$G$104,ワークシート２＿その他障がい者施設等名簿!$G$4,ワークシート２＿その他障がい者施設等名簿!$O$5:$O$104,H38))</f>
        <v>0</v>
      </c>
    </row>
    <row r="39" spans="2:10">
      <c r="B39" s="38">
        <f>IF($G$1=$C$58,MIN(ワークシート１＿高齢者施設名簿!$L$5:$L$104)+22,MIN(ワークシート２＿その他障がい者施設等名簿!$L$5:$L$209)+22)</f>
        <v>22</v>
      </c>
      <c r="C39" s="25">
        <f>IF($G$1=$C$58,COUNTIFS(ワークシート１＿高齢者施設名簿!$G$5:$G$104,ワークシート１＿高齢者施設名簿!$G$3,ワークシート１＿高齢者施設名簿!$L$5:$L$104,B39),COUNTIFS(ワークシート２＿その他障がい者施設等名簿!$G$5:$G$104,ワークシート２＿その他障がい者施設等名簿!$G$3,ワークシート２＿その他障がい者施設等名簿!$L$5:$L$104,B39))</f>
        <v>0</v>
      </c>
      <c r="D39" s="25">
        <f>IF($G$1=$C$58,COUNTIFS(ワークシート１＿高齢者施設名簿!$G$5:$G$104,ワークシート１＿高齢者施設名簿!$G$4,ワークシート１＿高齢者施設名簿!$L$5:$L$104,B39),COUNTIFS(ワークシート２＿その他障がい者施設等名簿!$G$5:$G$104,ワークシート２＿その他障がい者施設等名簿!$G$4,ワークシート２＿その他障がい者施設等名簿!$L$5:$L$104,B39))</f>
        <v>0</v>
      </c>
      <c r="E39" s="39">
        <f t="shared" si="0"/>
        <v>22</v>
      </c>
      <c r="F39" s="25">
        <f>IF($G$1=$C$58,COUNTIFS(ワークシート１＿高齢者施設名簿!$G$5:$G$104,ワークシート１＿高齢者施設名簿!$G$3,ワークシート１＿高齢者施設名簿!$K$5:$K$104,E39),COUNTIFS(ワークシート２＿その他障がい者施設等名簿!$G$5:$G$104,ワークシート２＿その他障がい者施設等名簿!$G$3,ワークシート２＿その他障がい者施設等名簿!$K$5:$K$104,E39))</f>
        <v>0</v>
      </c>
      <c r="G39" s="25">
        <f>IF($G$1=$C$58,COUNTIFS(ワークシート１＿高齢者施設名簿!$G$5:$G$104,ワークシート１＿高齢者施設名簿!$G$4,ワークシート１＿高齢者施設名簿!$K$5:$K$104,E39),COUNTIFS(ワークシート２＿その他障がい者施設等名簿!$G$5:$G$104,ワークシート２＿その他障がい者施設等名簿!$G$4,ワークシート２＿その他障がい者施設等名簿!$K$5:$K$104,E39))</f>
        <v>0</v>
      </c>
      <c r="H39" s="39">
        <f>IF($G$1=$C$58,MIN(ワークシート１＿高齢者施設名簿!$O$5:$O$104)+22,MIN(ワークシート２＿その他障がい者施設等名簿!$O$5:$O$209)+22)</f>
        <v>22</v>
      </c>
      <c r="I39" s="25">
        <f>IF($G$1=$C$58,COUNTIFS(ワークシート１＿高齢者施設名簿!$G$5:$G$104,ワークシート１＿高齢者施設名簿!$G$3,ワークシート１＿高齢者施設名簿!$O$5:$O$104,H39),COUNTIFS(ワークシート２＿その他障がい者施設等名簿!$G$5:$G$104,ワークシート２＿その他障がい者施設等名簿!$G$3,ワークシート２＿その他障がい者施設等名簿!$O$5:$O$104,H39))</f>
        <v>0</v>
      </c>
      <c r="J39" s="34">
        <f>IF($G$1=$C$58,COUNTIFS(ワークシート１＿高齢者施設名簿!$G$5:$G$104,ワークシート１＿高齢者施設名簿!$G$4,ワークシート１＿高齢者施設名簿!$O$5:$O$104,H39),COUNTIFS(ワークシート２＿その他障がい者施設等名簿!$G$5:$G$104,ワークシート２＿その他障がい者施設等名簿!$G$4,ワークシート２＿その他障がい者施設等名簿!$O$5:$O$104,H39))</f>
        <v>0</v>
      </c>
    </row>
    <row r="40" spans="2:10">
      <c r="B40" s="38">
        <f>IF($G$1=$C$58,MIN(ワークシート１＿高齢者施設名簿!$L$5:$L$104)+23,MIN(ワークシート２＿その他障がい者施設等名簿!$L$5:$L$209)+23)</f>
        <v>23</v>
      </c>
      <c r="C40" s="25">
        <f>IF($G$1=$C$58,COUNTIFS(ワークシート１＿高齢者施設名簿!$G$5:$G$104,ワークシート１＿高齢者施設名簿!$G$3,ワークシート１＿高齢者施設名簿!$L$5:$L$104,B40),COUNTIFS(ワークシート２＿その他障がい者施設等名簿!$G$5:$G$104,ワークシート２＿その他障がい者施設等名簿!$G$3,ワークシート２＿その他障がい者施設等名簿!$L$5:$L$104,B40))</f>
        <v>0</v>
      </c>
      <c r="D40" s="25">
        <f>IF($G$1=$C$58,COUNTIFS(ワークシート１＿高齢者施設名簿!$G$5:$G$104,ワークシート１＿高齢者施設名簿!$G$4,ワークシート１＿高齢者施設名簿!$L$5:$L$104,B40),COUNTIFS(ワークシート２＿その他障がい者施設等名簿!$G$5:$G$104,ワークシート２＿その他障がい者施設等名簿!$G$4,ワークシート２＿その他障がい者施設等名簿!$L$5:$L$104,B40))</f>
        <v>0</v>
      </c>
      <c r="E40" s="39">
        <f t="shared" si="0"/>
        <v>23</v>
      </c>
      <c r="F40" s="25">
        <f>IF($G$1=$C$58,COUNTIFS(ワークシート１＿高齢者施設名簿!$G$5:$G$104,ワークシート１＿高齢者施設名簿!$G$3,ワークシート１＿高齢者施設名簿!$K$5:$K$104,E40),COUNTIFS(ワークシート２＿その他障がい者施設等名簿!$G$5:$G$104,ワークシート２＿その他障がい者施設等名簿!$G$3,ワークシート２＿その他障がい者施設等名簿!$K$5:$K$104,E40))</f>
        <v>0</v>
      </c>
      <c r="G40" s="25">
        <f>IF($G$1=$C$58,COUNTIFS(ワークシート１＿高齢者施設名簿!$G$5:$G$104,ワークシート１＿高齢者施設名簿!$G$4,ワークシート１＿高齢者施設名簿!$K$5:$K$104,E40),COUNTIFS(ワークシート２＿その他障がい者施設等名簿!$G$5:$G$104,ワークシート２＿その他障がい者施設等名簿!$G$4,ワークシート２＿その他障がい者施設等名簿!$K$5:$K$104,E40))</f>
        <v>0</v>
      </c>
      <c r="H40" s="39">
        <f>IF($G$1=$C$58,MIN(ワークシート１＿高齢者施設名簿!$O$5:$O$104)+23,MIN(ワークシート２＿その他障がい者施設等名簿!$O$5:$O$209)+23)</f>
        <v>23</v>
      </c>
      <c r="I40" s="25">
        <f>IF($G$1=$C$58,COUNTIFS(ワークシート１＿高齢者施設名簿!$G$5:$G$104,ワークシート１＿高齢者施設名簿!$G$3,ワークシート１＿高齢者施設名簿!$O$5:$O$104,H40),COUNTIFS(ワークシート２＿その他障がい者施設等名簿!$G$5:$G$104,ワークシート２＿その他障がい者施設等名簿!$G$3,ワークシート２＿その他障がい者施設等名簿!$O$5:$O$104,H40))</f>
        <v>0</v>
      </c>
      <c r="J40" s="34">
        <f>IF($G$1=$C$58,COUNTIFS(ワークシート１＿高齢者施設名簿!$G$5:$G$104,ワークシート１＿高齢者施設名簿!$G$4,ワークシート１＿高齢者施設名簿!$O$5:$O$104,H40),COUNTIFS(ワークシート２＿その他障がい者施設等名簿!$G$5:$G$104,ワークシート２＿その他障がい者施設等名簿!$G$4,ワークシート２＿その他障がい者施設等名簿!$O$5:$O$104,H40))</f>
        <v>0</v>
      </c>
    </row>
    <row r="41" spans="2:10">
      <c r="B41" s="38">
        <f>IF($G$1=$C$58,MIN(ワークシート１＿高齢者施設名簿!$L$5:$L$104)+24,MIN(ワークシート２＿その他障がい者施設等名簿!$L$5:$L$209)+24)</f>
        <v>24</v>
      </c>
      <c r="C41" s="25">
        <f>IF($G$1=$C$58,COUNTIFS(ワークシート１＿高齢者施設名簿!$G$5:$G$104,ワークシート１＿高齢者施設名簿!$G$3,ワークシート１＿高齢者施設名簿!$L$5:$L$104,B41),COUNTIFS(ワークシート２＿その他障がい者施設等名簿!$G$5:$G$104,ワークシート２＿その他障がい者施設等名簿!$G$3,ワークシート２＿その他障がい者施設等名簿!$L$5:$L$104,B41))</f>
        <v>0</v>
      </c>
      <c r="D41" s="25">
        <f>IF($G$1=$C$58,COUNTIFS(ワークシート１＿高齢者施設名簿!$G$5:$G$104,ワークシート１＿高齢者施設名簿!$G$4,ワークシート１＿高齢者施設名簿!$L$5:$L$104,B41),COUNTIFS(ワークシート２＿その他障がい者施設等名簿!$G$5:$G$104,ワークシート２＿その他障がい者施設等名簿!$G$4,ワークシート２＿その他障がい者施設等名簿!$L$5:$L$104,B41))</f>
        <v>0</v>
      </c>
      <c r="E41" s="39">
        <f t="shared" si="0"/>
        <v>24</v>
      </c>
      <c r="F41" s="25">
        <f>IF($G$1=$C$58,COUNTIFS(ワークシート１＿高齢者施設名簿!$G$5:$G$104,ワークシート１＿高齢者施設名簿!$G$3,ワークシート１＿高齢者施設名簿!$K$5:$K$104,E41),COUNTIFS(ワークシート２＿その他障がい者施設等名簿!$G$5:$G$104,ワークシート２＿その他障がい者施設等名簿!$G$3,ワークシート２＿その他障がい者施設等名簿!$K$5:$K$104,E41))</f>
        <v>0</v>
      </c>
      <c r="G41" s="25">
        <f>IF($G$1=$C$58,COUNTIFS(ワークシート１＿高齢者施設名簿!$G$5:$G$104,ワークシート１＿高齢者施設名簿!$G$4,ワークシート１＿高齢者施設名簿!$K$5:$K$104,E41),COUNTIFS(ワークシート２＿その他障がい者施設等名簿!$G$5:$G$104,ワークシート２＿その他障がい者施設等名簿!$G$4,ワークシート２＿その他障がい者施設等名簿!$K$5:$K$104,E41))</f>
        <v>0</v>
      </c>
      <c r="H41" s="39">
        <f>IF($G$1=$C$58,MIN(ワークシート１＿高齢者施設名簿!$O$5:$O$104)+24,MIN(ワークシート２＿その他障がい者施設等名簿!$O$5:$O$209)+24)</f>
        <v>24</v>
      </c>
      <c r="I41" s="25">
        <f>IF($G$1=$C$58,COUNTIFS(ワークシート１＿高齢者施設名簿!$G$5:$G$104,ワークシート１＿高齢者施設名簿!$G$3,ワークシート１＿高齢者施設名簿!$O$5:$O$104,H41),COUNTIFS(ワークシート２＿その他障がい者施設等名簿!$G$5:$G$104,ワークシート２＿その他障がい者施設等名簿!$G$3,ワークシート２＿その他障がい者施設等名簿!$O$5:$O$104,H41))</f>
        <v>0</v>
      </c>
      <c r="J41" s="34">
        <f>IF($G$1=$C$58,COUNTIFS(ワークシート１＿高齢者施設名簿!$G$5:$G$104,ワークシート１＿高齢者施設名簿!$G$4,ワークシート１＿高齢者施設名簿!$O$5:$O$104,H41),COUNTIFS(ワークシート２＿その他障がい者施設等名簿!$G$5:$G$104,ワークシート２＿その他障がい者施設等名簿!$G$4,ワークシート２＿その他障がい者施設等名簿!$O$5:$O$104,H41))</f>
        <v>0</v>
      </c>
    </row>
    <row r="42" spans="2:10">
      <c r="B42" s="38">
        <f>IF($G$1=$C$58,MIN(ワークシート１＿高齢者施設名簿!$L$5:$L$104)+25,MIN(ワークシート２＿その他障がい者施設等名簿!$L$5:$L$209)+25)</f>
        <v>25</v>
      </c>
      <c r="C42" s="25">
        <f>IF($G$1=$C$58,COUNTIFS(ワークシート１＿高齢者施設名簿!$G$5:$G$104,ワークシート１＿高齢者施設名簿!$G$3,ワークシート１＿高齢者施設名簿!$L$5:$L$104,B42),COUNTIFS(ワークシート２＿その他障がい者施設等名簿!$G$5:$G$104,ワークシート２＿その他障がい者施設等名簿!$G$3,ワークシート２＿その他障がい者施設等名簿!$L$5:$L$104,B42))</f>
        <v>0</v>
      </c>
      <c r="D42" s="25">
        <f>IF($G$1=$C$58,COUNTIFS(ワークシート１＿高齢者施設名簿!$G$5:$G$104,ワークシート１＿高齢者施設名簿!$G$4,ワークシート１＿高齢者施設名簿!$L$5:$L$104,B42),COUNTIFS(ワークシート２＿その他障がい者施設等名簿!$G$5:$G$104,ワークシート２＿その他障がい者施設等名簿!$G$4,ワークシート２＿その他障がい者施設等名簿!$L$5:$L$104,B42))</f>
        <v>0</v>
      </c>
      <c r="E42" s="39">
        <f t="shared" si="0"/>
        <v>25</v>
      </c>
      <c r="F42" s="25">
        <f>IF($G$1=$C$58,COUNTIFS(ワークシート１＿高齢者施設名簿!$G$5:$G$104,ワークシート１＿高齢者施設名簿!$G$3,ワークシート１＿高齢者施設名簿!$K$5:$K$104,E42),COUNTIFS(ワークシート２＿その他障がい者施設等名簿!$G$5:$G$104,ワークシート２＿その他障がい者施設等名簿!$G$3,ワークシート２＿その他障がい者施設等名簿!$K$5:$K$104,E42))</f>
        <v>0</v>
      </c>
      <c r="G42" s="25">
        <f>IF($G$1=$C$58,COUNTIFS(ワークシート１＿高齢者施設名簿!$G$5:$G$104,ワークシート１＿高齢者施設名簿!$G$4,ワークシート１＿高齢者施設名簿!$K$5:$K$104,E42),COUNTIFS(ワークシート２＿その他障がい者施設等名簿!$G$5:$G$104,ワークシート２＿その他障がい者施設等名簿!$G$4,ワークシート２＿その他障がい者施設等名簿!$K$5:$K$104,E42))</f>
        <v>0</v>
      </c>
      <c r="H42" s="39">
        <f>IF($G$1=$C$58,MIN(ワークシート１＿高齢者施設名簿!$O$5:$O$104)+25,MIN(ワークシート２＿その他障がい者施設等名簿!$O$5:$O$209)+25)</f>
        <v>25</v>
      </c>
      <c r="I42" s="25">
        <f>IF($G$1=$C$58,COUNTIFS(ワークシート１＿高齢者施設名簿!$G$5:$G$104,ワークシート１＿高齢者施設名簿!$G$3,ワークシート１＿高齢者施設名簿!$O$5:$O$104,H42),COUNTIFS(ワークシート２＿その他障がい者施設等名簿!$G$5:$G$104,ワークシート２＿その他障がい者施設等名簿!$G$3,ワークシート２＿その他障がい者施設等名簿!$O$5:$O$104,H42))</f>
        <v>0</v>
      </c>
      <c r="J42" s="34">
        <f>IF($G$1=$C$58,COUNTIFS(ワークシート１＿高齢者施設名簿!$G$5:$G$104,ワークシート１＿高齢者施設名簿!$G$4,ワークシート１＿高齢者施設名簿!$O$5:$O$104,H42),COUNTIFS(ワークシート２＿その他障がい者施設等名簿!$G$5:$G$104,ワークシート２＿その他障がい者施設等名簿!$G$4,ワークシート２＿その他障がい者施設等名簿!$O$5:$O$104,H42))</f>
        <v>0</v>
      </c>
    </row>
    <row r="43" spans="2:10">
      <c r="B43" s="38">
        <f>IF($G$1=$C$58,MIN(ワークシート１＿高齢者施設名簿!$L$5:$L$104)+26,MIN(ワークシート２＿その他障がい者施設等名簿!$L$5:$L$209)+26)</f>
        <v>26</v>
      </c>
      <c r="C43" s="25">
        <f>IF($G$1=$C$58,COUNTIFS(ワークシート１＿高齢者施設名簿!$G$5:$G$104,ワークシート１＿高齢者施設名簿!$G$3,ワークシート１＿高齢者施設名簿!$L$5:$L$104,B43),COUNTIFS(ワークシート２＿その他障がい者施設等名簿!$G$5:$G$104,ワークシート２＿その他障がい者施設等名簿!$G$3,ワークシート２＿その他障がい者施設等名簿!$L$5:$L$104,B43))</f>
        <v>0</v>
      </c>
      <c r="D43" s="25">
        <f>IF($G$1=$C$58,COUNTIFS(ワークシート１＿高齢者施設名簿!$G$5:$G$104,ワークシート１＿高齢者施設名簿!$G$4,ワークシート１＿高齢者施設名簿!$L$5:$L$104,B43),COUNTIFS(ワークシート２＿その他障がい者施設等名簿!$G$5:$G$104,ワークシート２＿その他障がい者施設等名簿!$G$4,ワークシート２＿その他障がい者施設等名簿!$L$5:$L$104,B43))</f>
        <v>0</v>
      </c>
      <c r="E43" s="39">
        <f t="shared" si="0"/>
        <v>26</v>
      </c>
      <c r="F43" s="25">
        <f>IF($G$1=$C$58,COUNTIFS(ワークシート１＿高齢者施設名簿!$G$5:$G$104,ワークシート１＿高齢者施設名簿!$G$3,ワークシート１＿高齢者施設名簿!$K$5:$K$104,E43),COUNTIFS(ワークシート２＿その他障がい者施設等名簿!$G$5:$G$104,ワークシート２＿その他障がい者施設等名簿!$G$3,ワークシート２＿その他障がい者施設等名簿!$K$5:$K$104,E43))</f>
        <v>0</v>
      </c>
      <c r="G43" s="25">
        <f>IF($G$1=$C$58,COUNTIFS(ワークシート１＿高齢者施設名簿!$G$5:$G$104,ワークシート１＿高齢者施設名簿!$G$4,ワークシート１＿高齢者施設名簿!$K$5:$K$104,E43),COUNTIFS(ワークシート２＿その他障がい者施設等名簿!$G$5:$G$104,ワークシート２＿その他障がい者施設等名簿!$G$4,ワークシート２＿その他障がい者施設等名簿!$K$5:$K$104,E43))</f>
        <v>0</v>
      </c>
      <c r="H43" s="39">
        <f>IF($G$1=$C$58,MIN(ワークシート１＿高齢者施設名簿!$O$5:$O$104)+26,MIN(ワークシート２＿その他障がい者施設等名簿!$O$5:$O$209)+26)</f>
        <v>26</v>
      </c>
      <c r="I43" s="25">
        <f>IF($G$1=$C$58,COUNTIFS(ワークシート１＿高齢者施設名簿!$G$5:$G$104,ワークシート１＿高齢者施設名簿!$G$3,ワークシート１＿高齢者施設名簿!$O$5:$O$104,H43),COUNTIFS(ワークシート２＿その他障がい者施設等名簿!$G$5:$G$104,ワークシート２＿その他障がい者施設等名簿!$G$3,ワークシート２＿その他障がい者施設等名簿!$O$5:$O$104,H43))</f>
        <v>0</v>
      </c>
      <c r="J43" s="34">
        <f>IF($G$1=$C$58,COUNTIFS(ワークシート１＿高齢者施設名簿!$G$5:$G$104,ワークシート１＿高齢者施設名簿!$G$4,ワークシート１＿高齢者施設名簿!$O$5:$O$104,H43),COUNTIFS(ワークシート２＿その他障がい者施設等名簿!$G$5:$G$104,ワークシート２＿その他障がい者施設等名簿!$G$4,ワークシート２＿その他障がい者施設等名簿!$O$5:$O$104,H43))</f>
        <v>0</v>
      </c>
    </row>
    <row r="44" spans="2:10">
      <c r="B44" s="38">
        <f>IF($G$1=$C$58,MIN(ワークシート１＿高齢者施設名簿!$L$5:$L$104)+27,MIN(ワークシート２＿その他障がい者施設等名簿!$L$5:$L$209)+27)</f>
        <v>27</v>
      </c>
      <c r="C44" s="25">
        <f>IF($G$1=$C$58,COUNTIFS(ワークシート１＿高齢者施設名簿!$G$5:$G$104,ワークシート１＿高齢者施設名簿!$G$3,ワークシート１＿高齢者施設名簿!$L$5:$L$104,B44),COUNTIFS(ワークシート２＿その他障がい者施設等名簿!$G$5:$G$104,ワークシート２＿その他障がい者施設等名簿!$G$3,ワークシート２＿その他障がい者施設等名簿!$L$5:$L$104,B44))</f>
        <v>0</v>
      </c>
      <c r="D44" s="25">
        <f>IF($G$1=$C$58,COUNTIFS(ワークシート１＿高齢者施設名簿!$G$5:$G$104,ワークシート１＿高齢者施設名簿!$G$4,ワークシート１＿高齢者施設名簿!$L$5:$L$104,B44),COUNTIFS(ワークシート２＿その他障がい者施設等名簿!$G$5:$G$104,ワークシート２＿その他障がい者施設等名簿!$G$4,ワークシート２＿その他障がい者施設等名簿!$L$5:$L$104,B44))</f>
        <v>0</v>
      </c>
      <c r="E44" s="39">
        <f t="shared" si="0"/>
        <v>27</v>
      </c>
      <c r="F44" s="25">
        <f>IF($G$1=$C$58,COUNTIFS(ワークシート１＿高齢者施設名簿!$G$5:$G$104,ワークシート１＿高齢者施設名簿!$G$3,ワークシート１＿高齢者施設名簿!$K$5:$K$104,E44),COUNTIFS(ワークシート２＿その他障がい者施設等名簿!$G$5:$G$104,ワークシート２＿その他障がい者施設等名簿!$G$3,ワークシート２＿その他障がい者施設等名簿!$K$5:$K$104,E44))</f>
        <v>0</v>
      </c>
      <c r="G44" s="25">
        <f>IF($G$1=$C$58,COUNTIFS(ワークシート１＿高齢者施設名簿!$G$5:$G$104,ワークシート１＿高齢者施設名簿!$G$4,ワークシート１＿高齢者施設名簿!$K$5:$K$104,E44),COUNTIFS(ワークシート２＿その他障がい者施設等名簿!$G$5:$G$104,ワークシート２＿その他障がい者施設等名簿!$G$4,ワークシート２＿その他障がい者施設等名簿!$K$5:$K$104,E44))</f>
        <v>0</v>
      </c>
      <c r="H44" s="39">
        <f>IF($G$1=$C$58,MIN(ワークシート１＿高齢者施設名簿!$O$5:$O$104)+27,MIN(ワークシート２＿その他障がい者施設等名簿!$O$5:$O$209)+27)</f>
        <v>27</v>
      </c>
      <c r="I44" s="25">
        <f>IF($G$1=$C$58,COUNTIFS(ワークシート１＿高齢者施設名簿!$G$5:$G$104,ワークシート１＿高齢者施設名簿!$G$3,ワークシート１＿高齢者施設名簿!$O$5:$O$104,H44),COUNTIFS(ワークシート２＿その他障がい者施設等名簿!$G$5:$G$104,ワークシート２＿その他障がい者施設等名簿!$G$3,ワークシート２＿その他障がい者施設等名簿!$O$5:$O$104,H44))</f>
        <v>0</v>
      </c>
      <c r="J44" s="34">
        <f>IF($G$1=$C$58,COUNTIFS(ワークシート１＿高齢者施設名簿!$G$5:$G$104,ワークシート１＿高齢者施設名簿!$G$4,ワークシート１＿高齢者施設名簿!$O$5:$O$104,H44),COUNTIFS(ワークシート２＿その他障がい者施設等名簿!$G$5:$G$104,ワークシート２＿その他障がい者施設等名簿!$G$4,ワークシート２＿その他障がい者施設等名簿!$O$5:$O$104,H44))</f>
        <v>0</v>
      </c>
    </row>
    <row r="45" spans="2:10">
      <c r="B45" s="38">
        <f>IF($G$1=$C$58,MIN(ワークシート１＿高齢者施設名簿!$L$5:$L$104)+28,MIN(ワークシート２＿その他障がい者施設等名簿!$L$5:$L$209)+28)</f>
        <v>28</v>
      </c>
      <c r="C45" s="25">
        <f>IF($G$1=$C$58,COUNTIFS(ワークシート１＿高齢者施設名簿!$G$5:$G$104,ワークシート１＿高齢者施設名簿!$G$3,ワークシート１＿高齢者施設名簿!$L$5:$L$104,B45),COUNTIFS(ワークシート２＿その他障がい者施設等名簿!$G$5:$G$104,ワークシート２＿その他障がい者施設等名簿!$G$3,ワークシート２＿その他障がい者施設等名簿!$L$5:$L$104,B45))</f>
        <v>0</v>
      </c>
      <c r="D45" s="25">
        <f>IF($G$1=$C$58,COUNTIFS(ワークシート１＿高齢者施設名簿!$G$5:$G$104,ワークシート１＿高齢者施設名簿!$G$4,ワークシート１＿高齢者施設名簿!$L$5:$L$104,B45),COUNTIFS(ワークシート２＿その他障がい者施設等名簿!$G$5:$G$104,ワークシート２＿その他障がい者施設等名簿!$G$4,ワークシート２＿その他障がい者施設等名簿!$L$5:$L$104,B45))</f>
        <v>0</v>
      </c>
      <c r="E45" s="39">
        <f t="shared" si="0"/>
        <v>28</v>
      </c>
      <c r="F45" s="25">
        <f>IF($G$1=$C$58,COUNTIFS(ワークシート１＿高齢者施設名簿!$G$5:$G$104,ワークシート１＿高齢者施設名簿!$G$3,ワークシート１＿高齢者施設名簿!$K$5:$K$104,E45),COUNTIFS(ワークシート２＿その他障がい者施設等名簿!$G$5:$G$104,ワークシート２＿その他障がい者施設等名簿!$G$3,ワークシート２＿その他障がい者施設等名簿!$K$5:$K$104,E45))</f>
        <v>0</v>
      </c>
      <c r="G45" s="25">
        <f>IF($G$1=$C$58,COUNTIFS(ワークシート１＿高齢者施設名簿!$G$5:$G$104,ワークシート１＿高齢者施設名簿!$G$4,ワークシート１＿高齢者施設名簿!$K$5:$K$104,E45),COUNTIFS(ワークシート２＿その他障がい者施設等名簿!$G$5:$G$104,ワークシート２＿その他障がい者施設等名簿!$G$4,ワークシート２＿その他障がい者施設等名簿!$K$5:$K$104,E45))</f>
        <v>0</v>
      </c>
      <c r="H45" s="39">
        <f>IF($G$1=$C$58,MIN(ワークシート１＿高齢者施設名簿!$O$5:$O$104)+28,MIN(ワークシート２＿その他障がい者施設等名簿!$O$5:$O$209)+28)</f>
        <v>28</v>
      </c>
      <c r="I45" s="25">
        <f>IF($G$1=$C$58,COUNTIFS(ワークシート１＿高齢者施設名簿!$G$5:$G$104,ワークシート１＿高齢者施設名簿!$G$3,ワークシート１＿高齢者施設名簿!$O$5:$O$104,H45),COUNTIFS(ワークシート２＿その他障がい者施設等名簿!$G$5:$G$104,ワークシート２＿その他障がい者施設等名簿!$G$3,ワークシート２＿その他障がい者施設等名簿!$O$5:$O$104,H45))</f>
        <v>0</v>
      </c>
      <c r="J45" s="34">
        <f>IF($G$1=$C$58,COUNTIFS(ワークシート１＿高齢者施設名簿!$G$5:$G$104,ワークシート１＿高齢者施設名簿!$G$4,ワークシート１＿高齢者施設名簿!$O$5:$O$104,H45),COUNTIFS(ワークシート２＿その他障がい者施設等名簿!$G$5:$G$104,ワークシート２＿その他障がい者施設等名簿!$G$4,ワークシート２＿その他障がい者施設等名簿!$O$5:$O$104,H45))</f>
        <v>0</v>
      </c>
    </row>
    <row r="46" spans="2:10">
      <c r="B46" s="38">
        <f>IF($G$1=$C$58,MIN(ワークシート１＿高齢者施設名簿!$L$5:$L$104)+29,MIN(ワークシート２＿その他障がい者施設等名簿!$L$5:$L$209)+29)</f>
        <v>29</v>
      </c>
      <c r="C46" s="25">
        <f>IF($G$1=$C$58,COUNTIFS(ワークシート１＿高齢者施設名簿!$G$5:$G$104,ワークシート１＿高齢者施設名簿!$G$3,ワークシート１＿高齢者施設名簿!$L$5:$L$104,B46),COUNTIFS(ワークシート２＿その他障がい者施設等名簿!$G$5:$G$104,ワークシート２＿その他障がい者施設等名簿!$G$3,ワークシート２＿その他障がい者施設等名簿!$L$5:$L$104,B46))</f>
        <v>0</v>
      </c>
      <c r="D46" s="25">
        <f>IF($G$1=$C$58,COUNTIFS(ワークシート１＿高齢者施設名簿!$G$5:$G$104,ワークシート１＿高齢者施設名簿!$G$4,ワークシート１＿高齢者施設名簿!$L$5:$L$104,B46),COUNTIFS(ワークシート２＿その他障がい者施設等名簿!$G$5:$G$104,ワークシート２＿その他障がい者施設等名簿!$G$4,ワークシート２＿その他障がい者施設等名簿!$L$5:$L$104,B46))</f>
        <v>0</v>
      </c>
      <c r="E46" s="39">
        <f t="shared" si="0"/>
        <v>29</v>
      </c>
      <c r="F46" s="25">
        <f>IF($G$1=$C$58,COUNTIFS(ワークシート１＿高齢者施設名簿!$G$5:$G$104,ワークシート１＿高齢者施設名簿!$G$3,ワークシート１＿高齢者施設名簿!$K$5:$K$104,E46),COUNTIFS(ワークシート２＿その他障がい者施設等名簿!$G$5:$G$104,ワークシート２＿その他障がい者施設等名簿!$G$3,ワークシート２＿その他障がい者施設等名簿!$K$5:$K$104,E46))</f>
        <v>0</v>
      </c>
      <c r="G46" s="25">
        <f>IF($G$1=$C$58,COUNTIFS(ワークシート１＿高齢者施設名簿!$G$5:$G$104,ワークシート１＿高齢者施設名簿!$G$4,ワークシート１＿高齢者施設名簿!$K$5:$K$104,E46),COUNTIFS(ワークシート２＿その他障がい者施設等名簿!$G$5:$G$104,ワークシート２＿その他障がい者施設等名簿!$G$4,ワークシート２＿その他障がい者施設等名簿!$K$5:$K$104,E46))</f>
        <v>0</v>
      </c>
      <c r="H46" s="39">
        <f>IF($G$1=$C$58,MIN(ワークシート１＿高齢者施設名簿!$O$5:$O$104)+29,MIN(ワークシート２＿その他障がい者施設等名簿!$O$5:$O$209)+29)</f>
        <v>29</v>
      </c>
      <c r="I46" s="25">
        <f>IF($G$1=$C$58,COUNTIFS(ワークシート１＿高齢者施設名簿!$G$5:$G$104,ワークシート１＿高齢者施設名簿!$G$3,ワークシート１＿高齢者施設名簿!$O$5:$O$104,H46),COUNTIFS(ワークシート２＿その他障がい者施設等名簿!$G$5:$G$104,ワークシート２＿その他障がい者施設等名簿!$G$3,ワークシート２＿その他障がい者施設等名簿!$O$5:$O$104,H46))</f>
        <v>0</v>
      </c>
      <c r="J46" s="34">
        <f>IF($G$1=$C$58,COUNTIFS(ワークシート１＿高齢者施設名簿!$G$5:$G$104,ワークシート１＿高齢者施設名簿!$G$4,ワークシート１＿高齢者施設名簿!$O$5:$O$104,H46),COUNTIFS(ワークシート２＿その他障がい者施設等名簿!$G$5:$G$104,ワークシート２＿その他障がい者施設等名簿!$G$4,ワークシート２＿その他障がい者施設等名簿!$O$5:$O$104,H46))</f>
        <v>0</v>
      </c>
    </row>
    <row r="47" spans="2:10" ht="19.5" thickBot="1">
      <c r="B47" s="38">
        <f>IF($G$1=$C$58,MIN(ワークシート１＿高齢者施設名簿!$L$5:$L$104)+30,MIN(ワークシート２＿その他障がい者施設等名簿!$L$5:$L$209)+30)</f>
        <v>30</v>
      </c>
      <c r="C47" s="25">
        <f>IF($G$1=$C$58,COUNTIFS(ワークシート１＿高齢者施設名簿!$G$5:$G$104,ワークシート１＿高齢者施設名簿!$G$3,ワークシート１＿高齢者施設名簿!$L$5:$L$104,B47),COUNTIFS(ワークシート２＿その他障がい者施設等名簿!$G$5:$G$104,ワークシート２＿その他障がい者施設等名簿!$G$3,ワークシート２＿その他障がい者施設等名簿!$L$5:$L$104,B47))</f>
        <v>0</v>
      </c>
      <c r="D47" s="25">
        <f>IF($G$1=$C$58,COUNTIFS(ワークシート１＿高齢者施設名簿!$G$5:$G$104,ワークシート１＿高齢者施設名簿!$G$4,ワークシート１＿高齢者施設名簿!$L$5:$L$104,B47),COUNTIFS(ワークシート２＿その他障がい者施設等名簿!$G$5:$G$104,ワークシート２＿その他障がい者施設等名簿!$G$4,ワークシート２＿その他障がい者施設等名簿!$L$5:$L$104,B47))</f>
        <v>0</v>
      </c>
      <c r="E47" s="39">
        <f t="shared" si="0"/>
        <v>30</v>
      </c>
      <c r="F47" s="25">
        <f>IF($G$1=$C$58,COUNTIFS(ワークシート１＿高齢者施設名簿!$G$5:$G$104,ワークシート１＿高齢者施設名簿!$G$3,ワークシート１＿高齢者施設名簿!$K$5:$K$104,E47),COUNTIFS(ワークシート２＿その他障がい者施設等名簿!$G$5:$G$104,ワークシート２＿その他障がい者施設等名簿!$G$3,ワークシート２＿その他障がい者施設等名簿!$K$5:$K$104,E47))</f>
        <v>0</v>
      </c>
      <c r="G47" s="25">
        <f>IF($G$1=$C$58,COUNTIFS(ワークシート１＿高齢者施設名簿!$G$5:$G$104,ワークシート１＿高齢者施設名簿!$G$4,ワークシート１＿高齢者施設名簿!$K$5:$K$104,E47),COUNTIFS(ワークシート２＿その他障がい者施設等名簿!$G$5:$G$104,ワークシート２＿その他障がい者施設等名簿!$G$4,ワークシート２＿その他障がい者施設等名簿!$K$5:$K$104,E47))</f>
        <v>0</v>
      </c>
      <c r="H47" s="39">
        <f>IF($G$1=$C$58,MIN(ワークシート１＿高齢者施設名簿!$O$5:$O$104)+30,MIN(ワークシート２＿その他障がい者施設等名簿!$O$5:$O$209)+30)</f>
        <v>30</v>
      </c>
      <c r="I47" s="25">
        <f>IF($G$1=$C$58,COUNTIFS(ワークシート１＿高齢者施設名簿!$G$5:$G$104,ワークシート１＿高齢者施設名簿!$G$3,ワークシート１＿高齢者施設名簿!$O$5:$O$104,H47),COUNTIFS(ワークシート２＿その他障がい者施設等名簿!$G$5:$G$104,ワークシート２＿その他障がい者施設等名簿!$G$3,ワークシート２＿その他障がい者施設等名簿!$O$5:$O$104,H47))</f>
        <v>0</v>
      </c>
      <c r="J47" s="34">
        <f>IF($G$1=$C$58,COUNTIFS(ワークシート１＿高齢者施設名簿!$G$5:$G$104,ワークシート１＿高齢者施設名簿!$G$4,ワークシート１＿高齢者施設名簿!$O$5:$O$104,H47),COUNTIFS(ワークシート２＿その他障がい者施設等名簿!$G$5:$G$104,ワークシート２＿その他障がい者施設等名簿!$G$4,ワークシート２＿その他障がい者施設等名簿!$O$5:$O$104,H47))</f>
        <v>0</v>
      </c>
    </row>
    <row r="48" spans="2:10" ht="20.25" thickTop="1" thickBot="1">
      <c r="B48" s="8" t="s">
        <v>32</v>
      </c>
      <c r="C48" s="9">
        <f>IF($G$1=$C$58,COUNTIFS(ワークシート１＿高齢者施設名簿!G5:G104,ワークシート１＿高齢者施設名簿!G3,ワークシート１＿高齢者施設名簿!L5:L104,ワークシート１＿高齢者施設名簿!L4),COUNTIFS(ワークシート２＿その他障がい者施設等名簿!G5:G104,ワークシート２＿その他障がい者施設等名簿!G3,ワークシート２＿その他障がい者施設等名簿!L5:L104,ワークシート２＿その他障がい者施設等名簿!L4))</f>
        <v>0</v>
      </c>
      <c r="D48" s="35">
        <f>IF($G$1=$C$58,COUNTIFS(ワークシート１＿高齢者施設名簿!G5:G104,ワークシート１＿高齢者施設名簿!G4,ワークシート１＿高齢者施設名簿!L5:L104,ワークシート１＿高齢者施設名簿!L4),COUNTIFS(ワークシート２＿その他障がい者施設等名簿!G5:G104,ワークシート２＿その他障がい者施設等名簿!G4,ワークシート２＿その他障がい者施設等名簿!L5:L104,ワークシート２＿その他障がい者施設等名簿!L4))</f>
        <v>0</v>
      </c>
      <c r="E48" s="36"/>
      <c r="F48" s="37"/>
      <c r="G48" s="37"/>
      <c r="H48" s="37"/>
      <c r="I48" s="37"/>
      <c r="J48" s="37"/>
    </row>
    <row r="49" spans="2:10" ht="19.5" thickTop="1">
      <c r="B49" s="26"/>
      <c r="C49" s="26"/>
      <c r="D49" s="26"/>
      <c r="E49" s="26"/>
      <c r="F49" s="26"/>
      <c r="G49" s="26"/>
      <c r="H49" s="26"/>
      <c r="I49" s="26"/>
      <c r="J49" s="26"/>
    </row>
    <row r="50" spans="2:10">
      <c r="B50" s="26"/>
      <c r="C50" s="26"/>
      <c r="D50" s="26"/>
      <c r="E50" s="26"/>
      <c r="F50" s="26"/>
      <c r="G50" s="26"/>
      <c r="H50" s="26"/>
      <c r="I50" s="26"/>
      <c r="J50" s="26"/>
    </row>
    <row r="51" spans="2:10">
      <c r="B51" s="26"/>
      <c r="C51" s="26"/>
      <c r="D51" s="26"/>
      <c r="E51" s="26"/>
      <c r="F51" s="26"/>
      <c r="G51" s="26"/>
      <c r="H51" s="26"/>
      <c r="I51" s="26"/>
      <c r="J51" s="26"/>
    </row>
    <row r="52" spans="2:10">
      <c r="B52" s="26"/>
      <c r="C52" s="26"/>
      <c r="D52" s="26"/>
      <c r="E52" s="26"/>
      <c r="F52" s="26"/>
      <c r="G52" s="26"/>
      <c r="H52" s="26"/>
      <c r="I52" s="26"/>
      <c r="J52" s="26"/>
    </row>
    <row r="53" spans="2:10">
      <c r="B53" s="26"/>
      <c r="C53" s="26"/>
      <c r="D53" s="26"/>
      <c r="E53" s="26"/>
      <c r="F53" s="26"/>
      <c r="G53" s="26"/>
      <c r="H53" s="26"/>
      <c r="I53" s="26"/>
      <c r="J53" s="26"/>
    </row>
    <row r="54" spans="2:10">
      <c r="B54" s="26"/>
      <c r="C54" s="26"/>
      <c r="D54" s="26"/>
      <c r="E54" s="26"/>
      <c r="F54" s="26"/>
      <c r="G54" s="26"/>
      <c r="H54" s="26"/>
      <c r="I54" s="26"/>
      <c r="J54" s="26"/>
    </row>
    <row r="55" spans="2:10">
      <c r="B55" s="41" t="s">
        <v>53</v>
      </c>
      <c r="C55" s="41" t="s">
        <v>55</v>
      </c>
      <c r="D55" s="41"/>
      <c r="E55" s="28" t="s">
        <v>54</v>
      </c>
      <c r="F55" s="41" t="s">
        <v>55</v>
      </c>
    </row>
    <row r="56" spans="2:10">
      <c r="B56" s="27" t="str">
        <f>IF(ワークシート１＿高齢者施設名簿!G5=ワークシート１＿高齢者施設名簿!$G$4,ワークシート１＿高齢者施設名簿!O5," ")</f>
        <v xml:space="preserve"> </v>
      </c>
      <c r="C56" s="27">
        <f>MAX(B56:B347)</f>
        <v>0</v>
      </c>
      <c r="E56" s="27" t="str">
        <f>IF(ワークシート２＿その他障がい者施設等名簿!G5=ワークシート２＿その他障がい者施設等名簿!$G$4,ワークシート２＿その他障がい者施設等名簿!O5," ")</f>
        <v xml:space="preserve"> </v>
      </c>
      <c r="F56" s="27">
        <f>MAX(E56:E340)</f>
        <v>0</v>
      </c>
      <c r="H56" s="27">
        <v>0</v>
      </c>
      <c r="I56" t="s">
        <v>57</v>
      </c>
    </row>
    <row r="57" spans="2:10">
      <c r="B57" s="27" t="str">
        <f>IF(ワークシート１＿高齢者施設名簿!G6=ワークシート１＿高齢者施設名簿!$G$4,ワークシート１＿高齢者施設名簿!O6," ")</f>
        <v xml:space="preserve"> </v>
      </c>
      <c r="C57" s="41" t="s">
        <v>56</v>
      </c>
      <c r="E57" s="27" t="str">
        <f>IF(ワークシート２＿その他障がい者施設等名簿!G6=ワークシート２＿その他障がい者施設等名簿!$G$4,ワークシート２＿その他障がい者施設等名簿!O6," ")</f>
        <v xml:space="preserve"> </v>
      </c>
      <c r="F57" t="s">
        <v>56</v>
      </c>
      <c r="I57" t="s">
        <v>58</v>
      </c>
    </row>
    <row r="58" spans="2:10">
      <c r="B58" s="27" t="str">
        <f>IF(ワークシート１＿高齢者施設名簿!G7=ワークシート１＿高齢者施設名簿!$G$4,ワークシート１＿高齢者施設名簿!O7," ")</f>
        <v xml:space="preserve"> </v>
      </c>
      <c r="C58" s="32">
        <f>C56+5</f>
        <v>5</v>
      </c>
      <c r="E58" s="27" t="str">
        <f>IF(ワークシート２＿その他障がい者施設等名簿!G7=ワークシート２＿その他障がい者施設等名簿!$G$4,ワークシート２＿その他障がい者施設等名簿!O7," ")</f>
        <v xml:space="preserve"> </v>
      </c>
      <c r="F58" s="32">
        <f>F56+5</f>
        <v>5</v>
      </c>
      <c r="H58" s="27">
        <f>F58</f>
        <v>5</v>
      </c>
    </row>
    <row r="59" spans="2:10">
      <c r="B59" s="27" t="str">
        <f>IF(ワークシート１＿高齢者施設名簿!G8=ワークシート１＿高齢者施設名簿!$G$4,ワークシート１＿高齢者施設名簿!O8," ")</f>
        <v xml:space="preserve"> </v>
      </c>
      <c r="E59" s="27" t="str">
        <f>IF(ワークシート２＿その他障がい者施設等名簿!G8=ワークシート２＿その他障がい者施設等名簿!$G$4,ワークシート２＿その他障がい者施設等名簿!O8," ")</f>
        <v xml:space="preserve"> </v>
      </c>
      <c r="F59" s="29"/>
    </row>
    <row r="60" spans="2:10">
      <c r="B60" s="27" t="str">
        <f>IF(ワークシート１＿高齢者施設名簿!G9=ワークシート１＿高齢者施設名簿!$G$4,ワークシート１＿高齢者施設名簿!O9," ")</f>
        <v xml:space="preserve"> </v>
      </c>
      <c r="E60" s="27" t="str">
        <f>IF(ワークシート２＿その他障がい者施設等名簿!G9=ワークシート２＿その他障がい者施設等名簿!$G$4,ワークシート２＿その他障がい者施設等名簿!O9," ")</f>
        <v xml:space="preserve"> </v>
      </c>
    </row>
    <row r="61" spans="2:10">
      <c r="B61" s="27" t="str">
        <f>IF(ワークシート１＿高齢者施設名簿!G10=ワークシート１＿高齢者施設名簿!$G$4,ワークシート１＿高齢者施設名簿!O10," ")</f>
        <v xml:space="preserve"> </v>
      </c>
      <c r="E61" s="27" t="str">
        <f>IF(ワークシート２＿その他障がい者施設等名簿!G10=ワークシート２＿その他障がい者施設等名簿!$G$4,ワークシート２＿その他障がい者施設等名簿!O10," ")</f>
        <v xml:space="preserve"> </v>
      </c>
    </row>
    <row r="62" spans="2:10">
      <c r="B62" s="27" t="str">
        <f>IF(ワークシート１＿高齢者施設名簿!G11=ワークシート１＿高齢者施設名簿!$G$4,ワークシート１＿高齢者施設名簿!O11," ")</f>
        <v xml:space="preserve"> </v>
      </c>
      <c r="E62" s="27" t="str">
        <f>IF(ワークシート２＿その他障がい者施設等名簿!G11=ワークシート２＿その他障がい者施設等名簿!$G$4,ワークシート２＿その他障がい者施設等名簿!O11," ")</f>
        <v xml:space="preserve"> </v>
      </c>
    </row>
    <row r="63" spans="2:10">
      <c r="B63" s="27" t="str">
        <f>IF(ワークシート１＿高齢者施設名簿!G12=ワークシート１＿高齢者施設名簿!$G$4,ワークシート１＿高齢者施設名簿!O12," ")</f>
        <v xml:space="preserve"> </v>
      </c>
      <c r="E63" s="27" t="str">
        <f>IF(ワークシート２＿その他障がい者施設等名簿!G12=ワークシート２＿その他障がい者施設等名簿!$G$4,ワークシート２＿その他障がい者施設等名簿!O12," ")</f>
        <v xml:space="preserve"> </v>
      </c>
    </row>
    <row r="64" spans="2:10">
      <c r="B64" s="27" t="str">
        <f>IF(ワークシート１＿高齢者施設名簿!G13=ワークシート１＿高齢者施設名簿!$G$4,ワークシート１＿高齢者施設名簿!O13," ")</f>
        <v xml:space="preserve"> </v>
      </c>
      <c r="E64" s="27" t="str">
        <f>IF(ワークシート２＿その他障がい者施設等名簿!G13=ワークシート２＿その他障がい者施設等名簿!$G$4,ワークシート２＿その他障がい者施設等名簿!O13," ")</f>
        <v xml:space="preserve"> </v>
      </c>
    </row>
    <row r="65" spans="2:5">
      <c r="B65" s="27" t="str">
        <f>IF(ワークシート１＿高齢者施設名簿!G14=ワークシート１＿高齢者施設名簿!$G$4,ワークシート１＿高齢者施設名簿!O14," ")</f>
        <v xml:space="preserve"> </v>
      </c>
      <c r="E65" s="27" t="str">
        <f>IF(ワークシート２＿その他障がい者施設等名簿!G14=ワークシート２＿その他障がい者施設等名簿!$G$4,ワークシート２＿その他障がい者施設等名簿!O14," ")</f>
        <v xml:space="preserve"> </v>
      </c>
    </row>
    <row r="66" spans="2:5">
      <c r="B66" s="27" t="str">
        <f>IF(ワークシート１＿高齢者施設名簿!G15=ワークシート１＿高齢者施設名簿!$G$4,ワークシート１＿高齢者施設名簿!O15," ")</f>
        <v xml:space="preserve"> </v>
      </c>
      <c r="E66" s="27" t="str">
        <f>IF(ワークシート２＿その他障がい者施設等名簿!G15=ワークシート２＿その他障がい者施設等名簿!$G$4,ワークシート２＿その他障がい者施設等名簿!O15," ")</f>
        <v xml:space="preserve"> </v>
      </c>
    </row>
    <row r="67" spans="2:5">
      <c r="B67" s="27" t="str">
        <f>IF(ワークシート１＿高齢者施設名簿!G16=ワークシート１＿高齢者施設名簿!$G$4,ワークシート１＿高齢者施設名簿!O16," ")</f>
        <v xml:space="preserve"> </v>
      </c>
      <c r="E67" s="27" t="str">
        <f>IF(ワークシート２＿その他障がい者施設等名簿!G16=ワークシート２＿その他障がい者施設等名簿!$G$4,ワークシート２＿その他障がい者施設等名簿!O16," ")</f>
        <v xml:space="preserve"> </v>
      </c>
    </row>
    <row r="68" spans="2:5">
      <c r="B68" s="27" t="str">
        <f>IF(ワークシート１＿高齢者施設名簿!G17=ワークシート１＿高齢者施設名簿!$G$4,ワークシート１＿高齢者施設名簿!O17," ")</f>
        <v xml:space="preserve"> </v>
      </c>
      <c r="E68" s="27" t="str">
        <f>IF(ワークシート２＿その他障がい者施設等名簿!G17=ワークシート２＿その他障がい者施設等名簿!$G$4,ワークシート２＿その他障がい者施設等名簿!O17," ")</f>
        <v xml:space="preserve"> </v>
      </c>
    </row>
    <row r="69" spans="2:5">
      <c r="B69" s="27" t="str">
        <f>IF(ワークシート１＿高齢者施設名簿!G18=ワークシート１＿高齢者施設名簿!$G$4,ワークシート１＿高齢者施設名簿!O18," ")</f>
        <v xml:space="preserve"> </v>
      </c>
      <c r="E69" s="27" t="str">
        <f>IF(ワークシート２＿その他障がい者施設等名簿!G18=ワークシート２＿その他障がい者施設等名簿!$G$4,ワークシート２＿その他障がい者施設等名簿!O18," ")</f>
        <v xml:space="preserve"> </v>
      </c>
    </row>
    <row r="70" spans="2:5">
      <c r="B70" s="27" t="str">
        <f>IF(ワークシート１＿高齢者施設名簿!G19=ワークシート１＿高齢者施設名簿!$G$4,ワークシート１＿高齢者施設名簿!O19," ")</f>
        <v xml:space="preserve"> </v>
      </c>
      <c r="E70" s="27" t="str">
        <f>IF(ワークシート２＿その他障がい者施設等名簿!G19=ワークシート２＿その他障がい者施設等名簿!$G$4,ワークシート２＿その他障がい者施設等名簿!O19," ")</f>
        <v xml:space="preserve"> </v>
      </c>
    </row>
    <row r="71" spans="2:5">
      <c r="B71" s="27" t="str">
        <f>IF(ワークシート１＿高齢者施設名簿!G20=ワークシート１＿高齢者施設名簿!$G$4,ワークシート１＿高齢者施設名簿!O20," ")</f>
        <v xml:space="preserve"> </v>
      </c>
      <c r="E71" s="27" t="str">
        <f>IF(ワークシート２＿その他障がい者施設等名簿!G20=ワークシート２＿その他障がい者施設等名簿!$G$4,ワークシート２＿その他障がい者施設等名簿!O20," ")</f>
        <v xml:space="preserve"> </v>
      </c>
    </row>
    <row r="72" spans="2:5">
      <c r="B72" s="27" t="str">
        <f>IF(ワークシート１＿高齢者施設名簿!G21=ワークシート１＿高齢者施設名簿!$G$4,ワークシート１＿高齢者施設名簿!O21," ")</f>
        <v xml:space="preserve"> </v>
      </c>
      <c r="E72" s="27" t="str">
        <f>IF(ワークシート２＿その他障がい者施設等名簿!G21=ワークシート２＿その他障がい者施設等名簿!$G$4,ワークシート２＿その他障がい者施設等名簿!O21," ")</f>
        <v xml:space="preserve"> </v>
      </c>
    </row>
    <row r="73" spans="2:5">
      <c r="B73" s="27" t="str">
        <f>IF(ワークシート１＿高齢者施設名簿!G22=ワークシート１＿高齢者施設名簿!$G$4,ワークシート１＿高齢者施設名簿!O22," ")</f>
        <v xml:space="preserve"> </v>
      </c>
      <c r="E73" s="27" t="str">
        <f>IF(ワークシート２＿その他障がい者施設等名簿!G22=ワークシート２＿その他障がい者施設等名簿!$G$4,ワークシート２＿その他障がい者施設等名簿!O22," ")</f>
        <v xml:space="preserve"> </v>
      </c>
    </row>
    <row r="74" spans="2:5">
      <c r="B74" s="27" t="str">
        <f>IF(ワークシート１＿高齢者施設名簿!G23=ワークシート１＿高齢者施設名簿!$G$4,ワークシート１＿高齢者施設名簿!O23," ")</f>
        <v xml:space="preserve"> </v>
      </c>
      <c r="E74" s="27" t="str">
        <f>IF(ワークシート２＿その他障がい者施設等名簿!G23=ワークシート２＿その他障がい者施設等名簿!$G$4,ワークシート２＿その他障がい者施設等名簿!O23," ")</f>
        <v xml:space="preserve"> </v>
      </c>
    </row>
    <row r="75" spans="2:5">
      <c r="B75" s="27" t="str">
        <f>IF(ワークシート１＿高齢者施設名簿!G24=ワークシート１＿高齢者施設名簿!$G$4,ワークシート１＿高齢者施設名簿!O24," ")</f>
        <v xml:space="preserve"> </v>
      </c>
      <c r="E75" s="27" t="str">
        <f>IF(ワークシート２＿その他障がい者施設等名簿!G24=ワークシート２＿その他障がい者施設等名簿!$G$4,ワークシート２＿その他障がい者施設等名簿!O24," ")</f>
        <v xml:space="preserve"> </v>
      </c>
    </row>
    <row r="76" spans="2:5">
      <c r="B76" s="27" t="str">
        <f>IF(ワークシート１＿高齢者施設名簿!G25=ワークシート１＿高齢者施設名簿!$G$4,ワークシート１＿高齢者施設名簿!O25," ")</f>
        <v xml:space="preserve"> </v>
      </c>
      <c r="E76" s="27" t="str">
        <f>IF(ワークシート２＿その他障がい者施設等名簿!G25=ワークシート２＿その他障がい者施設等名簿!$G$4,ワークシート２＿その他障がい者施設等名簿!O25," ")</f>
        <v xml:space="preserve"> </v>
      </c>
    </row>
    <row r="77" spans="2:5">
      <c r="B77" s="27" t="str">
        <f>IF(ワークシート１＿高齢者施設名簿!G26=ワークシート１＿高齢者施設名簿!$G$4,ワークシート１＿高齢者施設名簿!O26," ")</f>
        <v xml:space="preserve"> </v>
      </c>
      <c r="E77" s="27" t="str">
        <f>IF(ワークシート２＿その他障がい者施設等名簿!G26=ワークシート２＿その他障がい者施設等名簿!$G$4,ワークシート２＿その他障がい者施設等名簿!O26," ")</f>
        <v xml:space="preserve"> </v>
      </c>
    </row>
    <row r="78" spans="2:5">
      <c r="B78" s="27" t="str">
        <f>IF(ワークシート１＿高齢者施設名簿!G27=ワークシート１＿高齢者施設名簿!$G$4,ワークシート１＿高齢者施設名簿!O27," ")</f>
        <v xml:space="preserve"> </v>
      </c>
      <c r="E78" s="27" t="str">
        <f>IF(ワークシート２＿その他障がい者施設等名簿!G27=ワークシート２＿その他障がい者施設等名簿!$G$4,ワークシート２＿その他障がい者施設等名簿!O27," ")</f>
        <v xml:space="preserve"> </v>
      </c>
    </row>
    <row r="79" spans="2:5">
      <c r="B79" s="27" t="str">
        <f>IF(ワークシート１＿高齢者施設名簿!G28=ワークシート１＿高齢者施設名簿!$G$4,ワークシート１＿高齢者施設名簿!O28," ")</f>
        <v xml:space="preserve"> </v>
      </c>
      <c r="E79" s="27" t="str">
        <f>IF(ワークシート２＿その他障がい者施設等名簿!G28=ワークシート２＿その他障がい者施設等名簿!$G$4,ワークシート２＿その他障がい者施設等名簿!O28," ")</f>
        <v xml:space="preserve"> </v>
      </c>
    </row>
    <row r="80" spans="2:5">
      <c r="B80" s="27" t="str">
        <f>IF(ワークシート１＿高齢者施設名簿!G29=ワークシート１＿高齢者施設名簿!$G$4,ワークシート１＿高齢者施設名簿!O29," ")</f>
        <v xml:space="preserve"> </v>
      </c>
      <c r="E80" s="27" t="str">
        <f>IF(ワークシート２＿その他障がい者施設等名簿!G29=ワークシート２＿その他障がい者施設等名簿!$G$4,ワークシート２＿その他障がい者施設等名簿!O29," ")</f>
        <v xml:space="preserve"> </v>
      </c>
    </row>
    <row r="81" spans="2:5">
      <c r="B81" s="27" t="str">
        <f>IF(ワークシート１＿高齢者施設名簿!G30=ワークシート１＿高齢者施設名簿!$G$4,ワークシート１＿高齢者施設名簿!O30," ")</f>
        <v xml:space="preserve"> </v>
      </c>
      <c r="E81" s="27" t="str">
        <f>IF(ワークシート２＿その他障がい者施設等名簿!G30=ワークシート２＿その他障がい者施設等名簿!$G$4,ワークシート２＿その他障がい者施設等名簿!O30," ")</f>
        <v xml:space="preserve"> </v>
      </c>
    </row>
    <row r="82" spans="2:5">
      <c r="B82" s="27" t="str">
        <f>IF(ワークシート１＿高齢者施設名簿!G31=ワークシート１＿高齢者施設名簿!$G$4,ワークシート１＿高齢者施設名簿!O31," ")</f>
        <v xml:space="preserve"> </v>
      </c>
      <c r="E82" s="27" t="str">
        <f>IF(ワークシート２＿その他障がい者施設等名簿!G31=ワークシート２＿その他障がい者施設等名簿!$G$4,ワークシート２＿その他障がい者施設等名簿!O31," ")</f>
        <v xml:space="preserve"> </v>
      </c>
    </row>
    <row r="83" spans="2:5">
      <c r="B83" s="27" t="str">
        <f>IF(ワークシート１＿高齢者施設名簿!G32=ワークシート１＿高齢者施設名簿!$G$4,ワークシート１＿高齢者施設名簿!O32," ")</f>
        <v xml:space="preserve"> </v>
      </c>
      <c r="E83" s="27" t="str">
        <f>IF(ワークシート２＿その他障がい者施設等名簿!G32=ワークシート２＿その他障がい者施設等名簿!$G$4,ワークシート２＿その他障がい者施設等名簿!O32," ")</f>
        <v xml:space="preserve"> </v>
      </c>
    </row>
    <row r="84" spans="2:5">
      <c r="B84" s="27" t="str">
        <f>IF(ワークシート１＿高齢者施設名簿!G33=ワークシート１＿高齢者施設名簿!$G$4,ワークシート１＿高齢者施設名簿!O33," ")</f>
        <v xml:space="preserve"> </v>
      </c>
      <c r="E84" s="27" t="str">
        <f>IF(ワークシート２＿その他障がい者施設等名簿!G33=ワークシート２＿その他障がい者施設等名簿!$G$4,ワークシート２＿その他障がい者施設等名簿!O33," ")</f>
        <v xml:space="preserve"> </v>
      </c>
    </row>
    <row r="85" spans="2:5">
      <c r="B85" s="27" t="str">
        <f>IF(ワークシート１＿高齢者施設名簿!G34=ワークシート１＿高齢者施設名簿!$G$4,ワークシート１＿高齢者施設名簿!O34," ")</f>
        <v xml:space="preserve"> </v>
      </c>
      <c r="E85" s="27" t="str">
        <f>IF(ワークシート２＿その他障がい者施設等名簿!G34=ワークシート２＿その他障がい者施設等名簿!$G$4,ワークシート２＿その他障がい者施設等名簿!O34," ")</f>
        <v xml:space="preserve"> </v>
      </c>
    </row>
    <row r="86" spans="2:5">
      <c r="B86" s="27" t="str">
        <f>IF(ワークシート１＿高齢者施設名簿!G35=ワークシート１＿高齢者施設名簿!$G$4,ワークシート１＿高齢者施設名簿!O35," ")</f>
        <v xml:space="preserve"> </v>
      </c>
      <c r="E86" s="27" t="str">
        <f>IF(ワークシート２＿その他障がい者施設等名簿!G35=ワークシート２＿その他障がい者施設等名簿!$G$4,ワークシート２＿その他障がい者施設等名簿!O35," ")</f>
        <v xml:space="preserve"> </v>
      </c>
    </row>
    <row r="87" spans="2:5">
      <c r="B87" s="27" t="str">
        <f>IF(ワークシート１＿高齢者施設名簿!G36=ワークシート１＿高齢者施設名簿!$G$4,ワークシート１＿高齢者施設名簿!O36," ")</f>
        <v xml:space="preserve"> </v>
      </c>
      <c r="E87" s="27" t="str">
        <f>IF(ワークシート２＿その他障がい者施設等名簿!G36=ワークシート２＿その他障がい者施設等名簿!$G$4,ワークシート２＿その他障がい者施設等名簿!O36," ")</f>
        <v xml:space="preserve"> </v>
      </c>
    </row>
    <row r="88" spans="2:5">
      <c r="B88" s="27" t="str">
        <f>IF(ワークシート１＿高齢者施設名簿!G37=ワークシート１＿高齢者施設名簿!$G$4,ワークシート１＿高齢者施設名簿!O37," ")</f>
        <v xml:space="preserve"> </v>
      </c>
      <c r="E88" s="27" t="str">
        <f>IF(ワークシート２＿その他障がい者施設等名簿!G37=ワークシート２＿その他障がい者施設等名簿!$G$4,ワークシート２＿その他障がい者施設等名簿!O37," ")</f>
        <v xml:space="preserve"> </v>
      </c>
    </row>
    <row r="89" spans="2:5">
      <c r="B89" s="27" t="str">
        <f>IF(ワークシート１＿高齢者施設名簿!G38=ワークシート１＿高齢者施設名簿!$G$4,ワークシート１＿高齢者施設名簿!O38," ")</f>
        <v xml:space="preserve"> </v>
      </c>
      <c r="E89" s="27" t="str">
        <f>IF(ワークシート２＿その他障がい者施設等名簿!G38=ワークシート２＿その他障がい者施設等名簿!$G$4,ワークシート２＿その他障がい者施設等名簿!O38," ")</f>
        <v xml:space="preserve"> </v>
      </c>
    </row>
    <row r="90" spans="2:5">
      <c r="B90" s="27" t="str">
        <f>IF(ワークシート１＿高齢者施設名簿!G39=ワークシート１＿高齢者施設名簿!$G$4,ワークシート１＿高齢者施設名簿!O39," ")</f>
        <v xml:space="preserve"> </v>
      </c>
      <c r="E90" s="27" t="str">
        <f>IF(ワークシート２＿その他障がい者施設等名簿!G39=ワークシート２＿その他障がい者施設等名簿!$G$4,ワークシート２＿その他障がい者施設等名簿!O39," ")</f>
        <v xml:space="preserve"> </v>
      </c>
    </row>
    <row r="91" spans="2:5">
      <c r="B91" s="27" t="str">
        <f>IF(ワークシート１＿高齢者施設名簿!G40=ワークシート１＿高齢者施設名簿!$G$4,ワークシート１＿高齢者施設名簿!O40," ")</f>
        <v xml:space="preserve"> </v>
      </c>
      <c r="E91" s="27" t="str">
        <f>IF(ワークシート２＿その他障がい者施設等名簿!G40=ワークシート２＿その他障がい者施設等名簿!$G$4,ワークシート２＿その他障がい者施設等名簿!O40," ")</f>
        <v xml:space="preserve"> </v>
      </c>
    </row>
    <row r="92" spans="2:5">
      <c r="B92" s="27" t="str">
        <f>IF(ワークシート１＿高齢者施設名簿!G41=ワークシート１＿高齢者施設名簿!$G$4,ワークシート１＿高齢者施設名簿!O41," ")</f>
        <v xml:space="preserve"> </v>
      </c>
      <c r="E92" s="27" t="str">
        <f>IF(ワークシート２＿その他障がい者施設等名簿!G41=ワークシート２＿その他障がい者施設等名簿!$G$4,ワークシート２＿その他障がい者施設等名簿!O41," ")</f>
        <v xml:space="preserve"> </v>
      </c>
    </row>
    <row r="93" spans="2:5">
      <c r="B93" s="27" t="str">
        <f>IF(ワークシート１＿高齢者施設名簿!G42=ワークシート１＿高齢者施設名簿!$G$4,ワークシート１＿高齢者施設名簿!O42," ")</f>
        <v xml:space="preserve"> </v>
      </c>
      <c r="E93" s="27" t="str">
        <f>IF(ワークシート２＿その他障がい者施設等名簿!G42=ワークシート２＿その他障がい者施設等名簿!$G$4,ワークシート２＿その他障がい者施設等名簿!O42," ")</f>
        <v xml:space="preserve"> </v>
      </c>
    </row>
    <row r="94" spans="2:5">
      <c r="B94" s="27" t="str">
        <f>IF(ワークシート１＿高齢者施設名簿!G43=ワークシート１＿高齢者施設名簿!$G$4,ワークシート１＿高齢者施設名簿!O43," ")</f>
        <v xml:space="preserve"> </v>
      </c>
      <c r="E94" s="27" t="str">
        <f>IF(ワークシート２＿その他障がい者施設等名簿!G43=ワークシート２＿その他障がい者施設等名簿!$G$4,ワークシート２＿その他障がい者施設等名簿!O43," ")</f>
        <v xml:space="preserve"> </v>
      </c>
    </row>
    <row r="95" spans="2:5">
      <c r="B95" s="27" t="str">
        <f>IF(ワークシート１＿高齢者施設名簿!G44=ワークシート１＿高齢者施設名簿!$G$4,ワークシート１＿高齢者施設名簿!O44," ")</f>
        <v xml:space="preserve"> </v>
      </c>
      <c r="E95" s="27" t="str">
        <f>IF(ワークシート２＿その他障がい者施設等名簿!G44=ワークシート２＿その他障がい者施設等名簿!$G$4,ワークシート２＿その他障がい者施設等名簿!O44," ")</f>
        <v xml:space="preserve"> </v>
      </c>
    </row>
    <row r="96" spans="2:5">
      <c r="B96" s="27" t="str">
        <f>IF(ワークシート１＿高齢者施設名簿!G45=ワークシート１＿高齢者施設名簿!$G$4,ワークシート１＿高齢者施設名簿!O45," ")</f>
        <v xml:space="preserve"> </v>
      </c>
      <c r="E96" s="27" t="str">
        <f>IF(ワークシート２＿その他障がい者施設等名簿!G45=ワークシート２＿その他障がい者施設等名簿!$G$4,ワークシート２＿その他障がい者施設等名簿!O45," ")</f>
        <v xml:space="preserve"> </v>
      </c>
    </row>
    <row r="97" spans="2:5">
      <c r="B97" s="27" t="str">
        <f>IF(ワークシート１＿高齢者施設名簿!G46=ワークシート１＿高齢者施設名簿!$G$4,ワークシート１＿高齢者施設名簿!O46," ")</f>
        <v xml:space="preserve"> </v>
      </c>
      <c r="E97" s="27" t="str">
        <f>IF(ワークシート２＿その他障がい者施設等名簿!G46=ワークシート２＿その他障がい者施設等名簿!$G$4,ワークシート２＿その他障がい者施設等名簿!O46," ")</f>
        <v xml:space="preserve"> </v>
      </c>
    </row>
    <row r="98" spans="2:5">
      <c r="B98" s="27" t="str">
        <f>IF(ワークシート１＿高齢者施設名簿!G47=ワークシート１＿高齢者施設名簿!$G$4,ワークシート１＿高齢者施設名簿!O47," ")</f>
        <v xml:space="preserve"> </v>
      </c>
      <c r="E98" s="27" t="str">
        <f>IF(ワークシート２＿その他障がい者施設等名簿!G47=ワークシート２＿その他障がい者施設等名簿!$G$4,ワークシート２＿その他障がい者施設等名簿!O47," ")</f>
        <v xml:space="preserve"> </v>
      </c>
    </row>
    <row r="99" spans="2:5">
      <c r="B99" s="27" t="str">
        <f>IF(ワークシート１＿高齢者施設名簿!G48=ワークシート１＿高齢者施設名簿!$G$4,ワークシート１＿高齢者施設名簿!O48," ")</f>
        <v xml:space="preserve"> </v>
      </c>
      <c r="E99" s="27" t="str">
        <f>IF(ワークシート２＿その他障がい者施設等名簿!G48=ワークシート２＿その他障がい者施設等名簿!$G$4,ワークシート２＿その他障がい者施設等名簿!O48," ")</f>
        <v xml:space="preserve"> </v>
      </c>
    </row>
    <row r="100" spans="2:5">
      <c r="B100" s="27" t="str">
        <f>IF(ワークシート１＿高齢者施設名簿!G49=ワークシート１＿高齢者施設名簿!$G$4,ワークシート１＿高齢者施設名簿!O49," ")</f>
        <v xml:space="preserve"> </v>
      </c>
      <c r="E100" s="27" t="str">
        <f>IF(ワークシート２＿その他障がい者施設等名簿!G49=ワークシート２＿その他障がい者施設等名簿!$G$4,ワークシート２＿その他障がい者施設等名簿!O49," ")</f>
        <v xml:space="preserve"> </v>
      </c>
    </row>
    <row r="101" spans="2:5">
      <c r="B101" s="27" t="str">
        <f>IF(ワークシート１＿高齢者施設名簿!G50=ワークシート１＿高齢者施設名簿!$G$4,ワークシート１＿高齢者施設名簿!O50," ")</f>
        <v xml:space="preserve"> </v>
      </c>
      <c r="E101" s="27" t="str">
        <f>IF(ワークシート２＿その他障がい者施設等名簿!G50=ワークシート２＿その他障がい者施設等名簿!$G$4,ワークシート２＿その他障がい者施設等名簿!O50," ")</f>
        <v xml:space="preserve"> </v>
      </c>
    </row>
    <row r="102" spans="2:5">
      <c r="B102" s="27" t="str">
        <f>IF(ワークシート１＿高齢者施設名簿!G51=ワークシート１＿高齢者施設名簿!$G$4,ワークシート１＿高齢者施設名簿!O51," ")</f>
        <v xml:space="preserve"> </v>
      </c>
      <c r="E102" s="27" t="str">
        <f>IF(ワークシート２＿その他障がい者施設等名簿!G51=ワークシート２＿その他障がい者施設等名簿!$G$4,ワークシート２＿その他障がい者施設等名簿!O51," ")</f>
        <v xml:space="preserve"> </v>
      </c>
    </row>
    <row r="103" spans="2:5">
      <c r="B103" s="27" t="str">
        <f>IF(ワークシート１＿高齢者施設名簿!G52=ワークシート１＿高齢者施設名簿!$G$4,ワークシート１＿高齢者施設名簿!O52," ")</f>
        <v xml:space="preserve"> </v>
      </c>
      <c r="E103" s="27" t="str">
        <f>IF(ワークシート２＿その他障がい者施設等名簿!G52=ワークシート２＿その他障がい者施設等名簿!$G$4,ワークシート２＿その他障がい者施設等名簿!O52," ")</f>
        <v xml:space="preserve"> </v>
      </c>
    </row>
    <row r="104" spans="2:5">
      <c r="B104" s="27" t="str">
        <f>IF(ワークシート１＿高齢者施設名簿!G53=ワークシート１＿高齢者施設名簿!$G$4,ワークシート１＿高齢者施設名簿!O53," ")</f>
        <v xml:space="preserve"> </v>
      </c>
      <c r="E104" s="27" t="str">
        <f>IF(ワークシート２＿その他障がい者施設等名簿!G53=ワークシート２＿その他障がい者施設等名簿!$G$4,ワークシート２＿その他障がい者施設等名簿!O53," ")</f>
        <v xml:space="preserve"> </v>
      </c>
    </row>
    <row r="105" spans="2:5">
      <c r="B105" s="27" t="str">
        <f>IF(ワークシート１＿高齢者施設名簿!G54=ワークシート１＿高齢者施設名簿!$G$4,ワークシート１＿高齢者施設名簿!O54," ")</f>
        <v xml:space="preserve"> </v>
      </c>
      <c r="E105" s="27" t="str">
        <f>IF(ワークシート２＿その他障がい者施設等名簿!G54=ワークシート２＿その他障がい者施設等名簿!$G$4,ワークシート２＿その他障がい者施設等名簿!O54," ")</f>
        <v xml:space="preserve"> </v>
      </c>
    </row>
    <row r="106" spans="2:5">
      <c r="B106" s="27" t="str">
        <f>IF(ワークシート１＿高齢者施設名簿!G55=ワークシート１＿高齢者施設名簿!$G$4,ワークシート１＿高齢者施設名簿!O55," ")</f>
        <v xml:space="preserve"> </v>
      </c>
      <c r="E106" s="27" t="str">
        <f>IF(ワークシート２＿その他障がい者施設等名簿!G55=ワークシート２＿その他障がい者施設等名簿!$G$4,ワークシート２＿その他障がい者施設等名簿!O55," ")</f>
        <v xml:space="preserve"> </v>
      </c>
    </row>
    <row r="107" spans="2:5">
      <c r="B107" s="27" t="str">
        <f>IF(ワークシート１＿高齢者施設名簿!G56=ワークシート１＿高齢者施設名簿!$G$4,ワークシート１＿高齢者施設名簿!O56," ")</f>
        <v xml:space="preserve"> </v>
      </c>
      <c r="E107" s="27" t="str">
        <f>IF(ワークシート２＿その他障がい者施設等名簿!G56=ワークシート２＿その他障がい者施設等名簿!$G$4,ワークシート２＿その他障がい者施設等名簿!O56," ")</f>
        <v xml:space="preserve"> </v>
      </c>
    </row>
    <row r="108" spans="2:5">
      <c r="B108" s="27" t="str">
        <f>IF(ワークシート１＿高齢者施設名簿!G57=ワークシート１＿高齢者施設名簿!$G$4,ワークシート１＿高齢者施設名簿!O57," ")</f>
        <v xml:space="preserve"> </v>
      </c>
      <c r="E108" s="27" t="str">
        <f>IF(ワークシート２＿その他障がい者施設等名簿!G57=ワークシート２＿その他障がい者施設等名簿!$G$4,ワークシート２＿その他障がい者施設等名簿!O57," ")</f>
        <v xml:space="preserve"> </v>
      </c>
    </row>
    <row r="109" spans="2:5">
      <c r="B109" s="27" t="str">
        <f>IF(ワークシート１＿高齢者施設名簿!G58=ワークシート１＿高齢者施設名簿!$G$4,ワークシート１＿高齢者施設名簿!O58," ")</f>
        <v xml:space="preserve"> </v>
      </c>
      <c r="E109" s="27" t="str">
        <f>IF(ワークシート２＿その他障がい者施設等名簿!G58=ワークシート２＿その他障がい者施設等名簿!$G$4,ワークシート２＿その他障がい者施設等名簿!O58," ")</f>
        <v xml:space="preserve"> </v>
      </c>
    </row>
    <row r="110" spans="2:5">
      <c r="B110" s="27" t="str">
        <f>IF(ワークシート１＿高齢者施設名簿!G59=ワークシート１＿高齢者施設名簿!$G$4,ワークシート１＿高齢者施設名簿!O59," ")</f>
        <v xml:space="preserve"> </v>
      </c>
      <c r="E110" s="27" t="str">
        <f>IF(ワークシート２＿その他障がい者施設等名簿!G59=ワークシート２＿その他障がい者施設等名簿!$G$4,ワークシート２＿その他障がい者施設等名簿!O59," ")</f>
        <v xml:space="preserve"> </v>
      </c>
    </row>
    <row r="111" spans="2:5">
      <c r="B111" s="27" t="str">
        <f>IF(ワークシート１＿高齢者施設名簿!G60=ワークシート１＿高齢者施設名簿!$G$4,ワークシート１＿高齢者施設名簿!O60," ")</f>
        <v xml:space="preserve"> </v>
      </c>
      <c r="E111" s="27" t="str">
        <f>IF(ワークシート２＿その他障がい者施設等名簿!G60=ワークシート２＿その他障がい者施設等名簿!$G$4,ワークシート２＿その他障がい者施設等名簿!O60," ")</f>
        <v xml:space="preserve"> </v>
      </c>
    </row>
    <row r="112" spans="2:5">
      <c r="B112" s="27" t="str">
        <f>IF(ワークシート１＿高齢者施設名簿!G61=ワークシート１＿高齢者施設名簿!$G$4,ワークシート１＿高齢者施設名簿!O61," ")</f>
        <v xml:space="preserve"> </v>
      </c>
      <c r="E112" s="27" t="str">
        <f>IF(ワークシート２＿その他障がい者施設等名簿!G61=ワークシート２＿その他障がい者施設等名簿!$G$4,ワークシート２＿その他障がい者施設等名簿!O61," ")</f>
        <v xml:space="preserve"> </v>
      </c>
    </row>
    <row r="113" spans="2:5">
      <c r="B113" s="27" t="str">
        <f>IF(ワークシート１＿高齢者施設名簿!G62=ワークシート１＿高齢者施設名簿!$G$4,ワークシート１＿高齢者施設名簿!O62," ")</f>
        <v xml:space="preserve"> </v>
      </c>
      <c r="E113" s="27" t="str">
        <f>IF(ワークシート２＿その他障がい者施設等名簿!G62=ワークシート２＿その他障がい者施設等名簿!$G$4,ワークシート２＿その他障がい者施設等名簿!O62," ")</f>
        <v xml:space="preserve"> </v>
      </c>
    </row>
    <row r="114" spans="2:5">
      <c r="B114" s="27" t="str">
        <f>IF(ワークシート１＿高齢者施設名簿!G63=ワークシート１＿高齢者施設名簿!$G$4,ワークシート１＿高齢者施設名簿!O63," ")</f>
        <v xml:space="preserve"> </v>
      </c>
      <c r="E114" s="27" t="str">
        <f>IF(ワークシート２＿その他障がい者施設等名簿!G63=ワークシート２＿その他障がい者施設等名簿!$G$4,ワークシート２＿その他障がい者施設等名簿!O63," ")</f>
        <v xml:space="preserve"> </v>
      </c>
    </row>
    <row r="115" spans="2:5">
      <c r="B115" s="27" t="str">
        <f>IF(ワークシート１＿高齢者施設名簿!G64=ワークシート１＿高齢者施設名簿!$G$4,ワークシート１＿高齢者施設名簿!O64," ")</f>
        <v xml:space="preserve"> </v>
      </c>
      <c r="E115" s="27" t="str">
        <f>IF(ワークシート２＿その他障がい者施設等名簿!G64=ワークシート２＿その他障がい者施設等名簿!$G$4,ワークシート２＿その他障がい者施設等名簿!O64," ")</f>
        <v xml:space="preserve"> </v>
      </c>
    </row>
    <row r="116" spans="2:5">
      <c r="B116" s="27" t="str">
        <f>IF(ワークシート１＿高齢者施設名簿!G65=ワークシート１＿高齢者施設名簿!$G$4,ワークシート１＿高齢者施設名簿!O65," ")</f>
        <v xml:space="preserve"> </v>
      </c>
      <c r="E116" s="27" t="str">
        <f>IF(ワークシート２＿その他障がい者施設等名簿!G65=ワークシート２＿その他障がい者施設等名簿!$G$4,ワークシート２＿その他障がい者施設等名簿!O65," ")</f>
        <v xml:space="preserve"> </v>
      </c>
    </row>
    <row r="117" spans="2:5">
      <c r="B117" s="27" t="str">
        <f>IF(ワークシート１＿高齢者施設名簿!G66=ワークシート１＿高齢者施設名簿!$G$4,ワークシート１＿高齢者施設名簿!O66," ")</f>
        <v xml:space="preserve"> </v>
      </c>
      <c r="E117" s="27" t="str">
        <f>IF(ワークシート２＿その他障がい者施設等名簿!G66=ワークシート２＿その他障がい者施設等名簿!$G$4,ワークシート２＿その他障がい者施設等名簿!O66," ")</f>
        <v xml:space="preserve"> </v>
      </c>
    </row>
    <row r="118" spans="2:5">
      <c r="B118" s="27" t="str">
        <f>IF(ワークシート１＿高齢者施設名簿!G67=ワークシート１＿高齢者施設名簿!$G$4,ワークシート１＿高齢者施設名簿!O67," ")</f>
        <v xml:space="preserve"> </v>
      </c>
      <c r="E118" s="27" t="str">
        <f>IF(ワークシート２＿その他障がい者施設等名簿!G67=ワークシート２＿その他障がい者施設等名簿!$G$4,ワークシート２＿その他障がい者施設等名簿!O67," ")</f>
        <v xml:space="preserve"> </v>
      </c>
    </row>
    <row r="119" spans="2:5">
      <c r="B119" s="27" t="str">
        <f>IF(ワークシート１＿高齢者施設名簿!G68=ワークシート１＿高齢者施設名簿!$G$4,ワークシート１＿高齢者施設名簿!O68," ")</f>
        <v xml:space="preserve"> </v>
      </c>
      <c r="E119" s="27" t="str">
        <f>IF(ワークシート２＿その他障がい者施設等名簿!G68=ワークシート２＿その他障がい者施設等名簿!$G$4,ワークシート２＿その他障がい者施設等名簿!O68," ")</f>
        <v xml:space="preserve"> </v>
      </c>
    </row>
    <row r="120" spans="2:5">
      <c r="B120" s="27" t="str">
        <f>IF(ワークシート１＿高齢者施設名簿!G69=ワークシート１＿高齢者施設名簿!$G$4,ワークシート１＿高齢者施設名簿!O69," ")</f>
        <v xml:space="preserve"> </v>
      </c>
      <c r="E120" s="27" t="str">
        <f>IF(ワークシート２＿その他障がい者施設等名簿!G69=ワークシート２＿その他障がい者施設等名簿!$G$4,ワークシート２＿その他障がい者施設等名簿!O69," ")</f>
        <v xml:space="preserve"> </v>
      </c>
    </row>
    <row r="121" spans="2:5">
      <c r="B121" s="27" t="str">
        <f>IF(ワークシート１＿高齢者施設名簿!G70=ワークシート１＿高齢者施設名簿!$G$4,ワークシート１＿高齢者施設名簿!O70," ")</f>
        <v xml:space="preserve"> </v>
      </c>
      <c r="E121" s="27" t="str">
        <f>IF(ワークシート２＿その他障がい者施設等名簿!G70=ワークシート２＿その他障がい者施設等名簿!$G$4,ワークシート２＿その他障がい者施設等名簿!O70," ")</f>
        <v xml:space="preserve"> </v>
      </c>
    </row>
    <row r="122" spans="2:5">
      <c r="B122" s="27" t="str">
        <f>IF(ワークシート１＿高齢者施設名簿!G71=ワークシート１＿高齢者施設名簿!$G$4,ワークシート１＿高齢者施設名簿!O71," ")</f>
        <v xml:space="preserve"> </v>
      </c>
      <c r="E122" s="27" t="str">
        <f>IF(ワークシート２＿その他障がい者施設等名簿!G71=ワークシート２＿その他障がい者施設等名簿!$G$4,ワークシート２＿その他障がい者施設等名簿!O71," ")</f>
        <v xml:space="preserve"> </v>
      </c>
    </row>
    <row r="123" spans="2:5">
      <c r="B123" s="27" t="str">
        <f>IF(ワークシート１＿高齢者施設名簿!G72=ワークシート１＿高齢者施設名簿!$G$4,ワークシート１＿高齢者施設名簿!O72," ")</f>
        <v xml:space="preserve"> </v>
      </c>
      <c r="E123" s="27" t="str">
        <f>IF(ワークシート２＿その他障がい者施設等名簿!G72=ワークシート２＿その他障がい者施設等名簿!$G$4,ワークシート２＿その他障がい者施設等名簿!O72," ")</f>
        <v xml:space="preserve"> </v>
      </c>
    </row>
    <row r="124" spans="2:5">
      <c r="B124" s="27" t="str">
        <f>IF(ワークシート１＿高齢者施設名簿!G73=ワークシート１＿高齢者施設名簿!$G$4,ワークシート１＿高齢者施設名簿!O73," ")</f>
        <v xml:space="preserve"> </v>
      </c>
      <c r="E124" s="27" t="str">
        <f>IF(ワークシート２＿その他障がい者施設等名簿!G73=ワークシート２＿その他障がい者施設等名簿!$G$4,ワークシート２＿その他障がい者施設等名簿!O73," ")</f>
        <v xml:space="preserve"> </v>
      </c>
    </row>
    <row r="125" spans="2:5">
      <c r="B125" s="27" t="str">
        <f>IF(ワークシート１＿高齢者施設名簿!G74=ワークシート１＿高齢者施設名簿!$G$4,ワークシート１＿高齢者施設名簿!O74," ")</f>
        <v xml:space="preserve"> </v>
      </c>
      <c r="E125" s="27" t="str">
        <f>IF(ワークシート２＿その他障がい者施設等名簿!G74=ワークシート２＿その他障がい者施設等名簿!$G$4,ワークシート２＿その他障がい者施設等名簿!O74," ")</f>
        <v xml:space="preserve"> </v>
      </c>
    </row>
    <row r="126" spans="2:5">
      <c r="B126" s="27" t="str">
        <f>IF(ワークシート１＿高齢者施設名簿!G75=ワークシート１＿高齢者施設名簿!$G$4,ワークシート１＿高齢者施設名簿!O75," ")</f>
        <v xml:space="preserve"> </v>
      </c>
      <c r="E126" s="27" t="str">
        <f>IF(ワークシート２＿その他障がい者施設等名簿!G75=ワークシート２＿その他障がい者施設等名簿!$G$4,ワークシート２＿その他障がい者施設等名簿!O75," ")</f>
        <v xml:space="preserve"> </v>
      </c>
    </row>
    <row r="127" spans="2:5">
      <c r="B127" s="27" t="str">
        <f>IF(ワークシート１＿高齢者施設名簿!G76=ワークシート１＿高齢者施設名簿!$G$4,ワークシート１＿高齢者施設名簿!O76," ")</f>
        <v xml:space="preserve"> </v>
      </c>
      <c r="E127" s="27" t="str">
        <f>IF(ワークシート２＿その他障がい者施設等名簿!G76=ワークシート２＿その他障がい者施設等名簿!$G$4,ワークシート２＿その他障がい者施設等名簿!O76," ")</f>
        <v xml:space="preserve"> </v>
      </c>
    </row>
    <row r="128" spans="2:5">
      <c r="B128" s="27" t="str">
        <f>IF(ワークシート１＿高齢者施設名簿!G77=ワークシート１＿高齢者施設名簿!$G$4,ワークシート１＿高齢者施設名簿!O77," ")</f>
        <v xml:space="preserve"> </v>
      </c>
      <c r="E128" s="27" t="str">
        <f>IF(ワークシート２＿その他障がい者施設等名簿!G77=ワークシート２＿その他障がい者施設等名簿!$G$4,ワークシート２＿その他障がい者施設等名簿!O77," ")</f>
        <v xml:space="preserve"> </v>
      </c>
    </row>
    <row r="129" spans="2:5">
      <c r="B129" s="27" t="str">
        <f>IF(ワークシート１＿高齢者施設名簿!G78=ワークシート１＿高齢者施設名簿!$G$4,ワークシート１＿高齢者施設名簿!O78," ")</f>
        <v xml:space="preserve"> </v>
      </c>
      <c r="E129" s="27" t="str">
        <f>IF(ワークシート２＿その他障がい者施設等名簿!G78=ワークシート２＿その他障がい者施設等名簿!$G$4,ワークシート２＿その他障がい者施設等名簿!O78," ")</f>
        <v xml:space="preserve"> </v>
      </c>
    </row>
    <row r="130" spans="2:5">
      <c r="B130" s="27" t="str">
        <f>IF(ワークシート１＿高齢者施設名簿!G79=ワークシート１＿高齢者施設名簿!$G$4,ワークシート１＿高齢者施設名簿!O79," ")</f>
        <v xml:space="preserve"> </v>
      </c>
      <c r="E130" s="27" t="str">
        <f>IF(ワークシート２＿その他障がい者施設等名簿!G79=ワークシート２＿その他障がい者施設等名簿!$G$4,ワークシート２＿その他障がい者施設等名簿!O79," ")</f>
        <v xml:space="preserve"> </v>
      </c>
    </row>
    <row r="131" spans="2:5">
      <c r="B131" s="27" t="str">
        <f>IF(ワークシート１＿高齢者施設名簿!G80=ワークシート１＿高齢者施設名簿!$G$4,ワークシート１＿高齢者施設名簿!O80," ")</f>
        <v xml:space="preserve"> </v>
      </c>
      <c r="E131" s="27" t="str">
        <f>IF(ワークシート２＿その他障がい者施設等名簿!G80=ワークシート２＿その他障がい者施設等名簿!$G$4,ワークシート２＿その他障がい者施設等名簿!O80," ")</f>
        <v xml:space="preserve"> </v>
      </c>
    </row>
    <row r="132" spans="2:5">
      <c r="B132" s="27" t="str">
        <f>IF(ワークシート１＿高齢者施設名簿!G81=ワークシート１＿高齢者施設名簿!$G$4,ワークシート１＿高齢者施設名簿!O81," ")</f>
        <v xml:space="preserve"> </v>
      </c>
      <c r="E132" s="27" t="str">
        <f>IF(ワークシート２＿その他障がい者施設等名簿!G81=ワークシート２＿その他障がい者施設等名簿!$G$4,ワークシート２＿その他障がい者施設等名簿!O81," ")</f>
        <v xml:space="preserve"> </v>
      </c>
    </row>
    <row r="133" spans="2:5">
      <c r="B133" s="27" t="str">
        <f>IF(ワークシート１＿高齢者施設名簿!G82=ワークシート１＿高齢者施設名簿!$G$4,ワークシート１＿高齢者施設名簿!O82," ")</f>
        <v xml:space="preserve"> </v>
      </c>
      <c r="E133" s="27" t="str">
        <f>IF(ワークシート２＿その他障がい者施設等名簿!G82=ワークシート２＿その他障がい者施設等名簿!$G$4,ワークシート２＿その他障がい者施設等名簿!O82," ")</f>
        <v xml:space="preserve"> </v>
      </c>
    </row>
    <row r="134" spans="2:5">
      <c r="B134" s="27" t="str">
        <f>IF(ワークシート１＿高齢者施設名簿!G83=ワークシート１＿高齢者施設名簿!$G$4,ワークシート１＿高齢者施設名簿!O83," ")</f>
        <v xml:space="preserve"> </v>
      </c>
      <c r="E134" s="27" t="str">
        <f>IF(ワークシート２＿その他障がい者施設等名簿!G83=ワークシート２＿その他障がい者施設等名簿!$G$4,ワークシート２＿その他障がい者施設等名簿!O83," ")</f>
        <v xml:space="preserve"> </v>
      </c>
    </row>
    <row r="135" spans="2:5">
      <c r="B135" s="27" t="str">
        <f>IF(ワークシート１＿高齢者施設名簿!G84=ワークシート１＿高齢者施設名簿!$G$4,ワークシート１＿高齢者施設名簿!O84," ")</f>
        <v xml:space="preserve"> </v>
      </c>
      <c r="E135" s="27" t="str">
        <f>IF(ワークシート２＿その他障がい者施設等名簿!G84=ワークシート２＿その他障がい者施設等名簿!$G$4,ワークシート２＿その他障がい者施設等名簿!O84," ")</f>
        <v xml:space="preserve"> </v>
      </c>
    </row>
    <row r="136" spans="2:5">
      <c r="B136" s="27" t="str">
        <f>IF(ワークシート１＿高齢者施設名簿!G85=ワークシート１＿高齢者施設名簿!$G$4,ワークシート１＿高齢者施設名簿!O85," ")</f>
        <v xml:space="preserve"> </v>
      </c>
      <c r="E136" s="27" t="str">
        <f>IF(ワークシート２＿その他障がい者施設等名簿!G85=ワークシート２＿その他障がい者施設等名簿!$G$4,ワークシート２＿その他障がい者施設等名簿!O85," ")</f>
        <v xml:space="preserve"> </v>
      </c>
    </row>
    <row r="137" spans="2:5">
      <c r="B137" s="27" t="str">
        <f>IF(ワークシート１＿高齢者施設名簿!G86=ワークシート１＿高齢者施設名簿!$G$4,ワークシート１＿高齢者施設名簿!O86," ")</f>
        <v xml:space="preserve"> </v>
      </c>
      <c r="E137" s="27" t="str">
        <f>IF(ワークシート２＿その他障がい者施設等名簿!G86=ワークシート２＿その他障がい者施設等名簿!$G$4,ワークシート２＿その他障がい者施設等名簿!O86," ")</f>
        <v xml:space="preserve"> </v>
      </c>
    </row>
    <row r="138" spans="2:5">
      <c r="B138" s="27" t="str">
        <f>IF(ワークシート１＿高齢者施設名簿!G87=ワークシート１＿高齢者施設名簿!$G$4,ワークシート１＿高齢者施設名簿!O87," ")</f>
        <v xml:space="preserve"> </v>
      </c>
      <c r="E138" s="27" t="str">
        <f>IF(ワークシート２＿その他障がい者施設等名簿!G87=ワークシート２＿その他障がい者施設等名簿!$G$4,ワークシート２＿その他障がい者施設等名簿!O87," ")</f>
        <v xml:space="preserve"> </v>
      </c>
    </row>
    <row r="139" spans="2:5">
      <c r="B139" s="27" t="str">
        <f>IF(ワークシート１＿高齢者施設名簿!G88=ワークシート１＿高齢者施設名簿!$G$4,ワークシート１＿高齢者施設名簿!O88," ")</f>
        <v xml:space="preserve"> </v>
      </c>
      <c r="E139" s="27" t="str">
        <f>IF(ワークシート２＿その他障がい者施設等名簿!G88=ワークシート２＿その他障がい者施設等名簿!$G$4,ワークシート２＿その他障がい者施設等名簿!O88," ")</f>
        <v xml:space="preserve"> </v>
      </c>
    </row>
    <row r="140" spans="2:5">
      <c r="B140" s="27" t="str">
        <f>IF(ワークシート１＿高齢者施設名簿!G89=ワークシート１＿高齢者施設名簿!$G$4,ワークシート１＿高齢者施設名簿!O89," ")</f>
        <v xml:space="preserve"> </v>
      </c>
      <c r="E140" s="27" t="str">
        <f>IF(ワークシート２＿その他障がい者施設等名簿!G89=ワークシート２＿その他障がい者施設等名簿!$G$4,ワークシート２＿その他障がい者施設等名簿!O89," ")</f>
        <v xml:space="preserve"> </v>
      </c>
    </row>
    <row r="141" spans="2:5">
      <c r="B141" s="27" t="str">
        <f>IF(ワークシート１＿高齢者施設名簿!G90=ワークシート１＿高齢者施設名簿!$G$4,ワークシート１＿高齢者施設名簿!O90," ")</f>
        <v xml:space="preserve"> </v>
      </c>
      <c r="E141" s="27" t="str">
        <f>IF(ワークシート２＿その他障がい者施設等名簿!G90=ワークシート２＿その他障がい者施設等名簿!$G$4,ワークシート２＿その他障がい者施設等名簿!O90," ")</f>
        <v xml:space="preserve"> </v>
      </c>
    </row>
    <row r="142" spans="2:5">
      <c r="B142" s="27" t="str">
        <f>IF(ワークシート１＿高齢者施設名簿!G91=ワークシート１＿高齢者施設名簿!$G$4,ワークシート１＿高齢者施設名簿!O91," ")</f>
        <v xml:space="preserve"> </v>
      </c>
      <c r="E142" s="27" t="str">
        <f>IF(ワークシート２＿その他障がい者施設等名簿!G91=ワークシート２＿その他障がい者施設等名簿!$G$4,ワークシート２＿その他障がい者施設等名簿!O91," ")</f>
        <v xml:space="preserve"> </v>
      </c>
    </row>
    <row r="143" spans="2:5">
      <c r="B143" s="27" t="str">
        <f>IF(ワークシート１＿高齢者施設名簿!G92=ワークシート１＿高齢者施設名簿!$G$4,ワークシート１＿高齢者施設名簿!O92," ")</f>
        <v xml:space="preserve"> </v>
      </c>
      <c r="E143" s="27" t="str">
        <f>IF(ワークシート２＿その他障がい者施設等名簿!G92=ワークシート２＿その他障がい者施設等名簿!$G$4,ワークシート２＿その他障がい者施設等名簿!O92," ")</f>
        <v xml:space="preserve"> </v>
      </c>
    </row>
    <row r="144" spans="2:5">
      <c r="B144" s="27" t="str">
        <f>IF(ワークシート１＿高齢者施設名簿!G93=ワークシート１＿高齢者施設名簿!$G$4,ワークシート１＿高齢者施設名簿!O93," ")</f>
        <v xml:space="preserve"> </v>
      </c>
      <c r="E144" s="27" t="str">
        <f>IF(ワークシート２＿その他障がい者施設等名簿!G93=ワークシート２＿その他障がい者施設等名簿!$G$4,ワークシート２＿その他障がい者施設等名簿!O93," ")</f>
        <v xml:space="preserve"> </v>
      </c>
    </row>
    <row r="145" spans="2:5">
      <c r="B145" s="27" t="str">
        <f>IF(ワークシート１＿高齢者施設名簿!G94=ワークシート１＿高齢者施設名簿!$G$4,ワークシート１＿高齢者施設名簿!O94," ")</f>
        <v xml:space="preserve"> </v>
      </c>
      <c r="E145" s="27" t="str">
        <f>IF(ワークシート２＿その他障がい者施設等名簿!G94=ワークシート２＿その他障がい者施設等名簿!$G$4,ワークシート２＿その他障がい者施設等名簿!O94," ")</f>
        <v xml:space="preserve"> </v>
      </c>
    </row>
    <row r="146" spans="2:5">
      <c r="B146" s="27" t="str">
        <f>IF(ワークシート１＿高齢者施設名簿!G95=ワークシート１＿高齢者施設名簿!$G$4,ワークシート１＿高齢者施設名簿!O95," ")</f>
        <v xml:space="preserve"> </v>
      </c>
      <c r="E146" s="27" t="str">
        <f>IF(ワークシート２＿その他障がい者施設等名簿!G95=ワークシート２＿その他障がい者施設等名簿!$G$4,ワークシート２＿その他障がい者施設等名簿!O95," ")</f>
        <v xml:space="preserve"> </v>
      </c>
    </row>
    <row r="147" spans="2:5">
      <c r="B147" s="27" t="str">
        <f>IF(ワークシート１＿高齢者施設名簿!G96=ワークシート１＿高齢者施設名簿!$G$4,ワークシート１＿高齢者施設名簿!O96," ")</f>
        <v xml:space="preserve"> </v>
      </c>
      <c r="E147" s="27" t="str">
        <f>IF(ワークシート２＿その他障がい者施設等名簿!G96=ワークシート２＿その他障がい者施設等名簿!$G$4,ワークシート２＿その他障がい者施設等名簿!O96," ")</f>
        <v xml:space="preserve"> </v>
      </c>
    </row>
    <row r="148" spans="2:5">
      <c r="B148" s="27" t="str">
        <f>IF(ワークシート１＿高齢者施設名簿!G97=ワークシート１＿高齢者施設名簿!$G$4,ワークシート１＿高齢者施設名簿!O97," ")</f>
        <v xml:space="preserve"> </v>
      </c>
      <c r="E148" s="27" t="str">
        <f>IF(ワークシート２＿その他障がい者施設等名簿!G97=ワークシート２＿その他障がい者施設等名簿!$G$4,ワークシート２＿その他障がい者施設等名簿!O97," ")</f>
        <v xml:space="preserve"> </v>
      </c>
    </row>
    <row r="149" spans="2:5">
      <c r="B149" s="27" t="str">
        <f>IF(ワークシート１＿高齢者施設名簿!G98=ワークシート１＿高齢者施設名簿!$G$4,ワークシート１＿高齢者施設名簿!O98," ")</f>
        <v xml:space="preserve"> </v>
      </c>
      <c r="E149" s="27" t="str">
        <f>IF(ワークシート２＿その他障がい者施設等名簿!G98=ワークシート２＿その他障がい者施設等名簿!$G$4,ワークシート２＿その他障がい者施設等名簿!O98," ")</f>
        <v xml:space="preserve"> </v>
      </c>
    </row>
    <row r="150" spans="2:5">
      <c r="B150" s="27" t="str">
        <f>IF(ワークシート１＿高齢者施設名簿!G99=ワークシート１＿高齢者施設名簿!$G$4,ワークシート１＿高齢者施設名簿!O99," ")</f>
        <v xml:space="preserve"> </v>
      </c>
      <c r="E150" s="27" t="str">
        <f>IF(ワークシート２＿その他障がい者施設等名簿!G99=ワークシート２＿その他障がい者施設等名簿!$G$4,ワークシート２＿その他障がい者施設等名簿!O99," ")</f>
        <v xml:space="preserve"> </v>
      </c>
    </row>
    <row r="151" spans="2:5">
      <c r="B151" s="27" t="str">
        <f>IF(ワークシート１＿高齢者施設名簿!G100=ワークシート１＿高齢者施設名簿!$G$4,ワークシート１＿高齢者施設名簿!O100," ")</f>
        <v xml:space="preserve"> </v>
      </c>
      <c r="E151" s="27" t="str">
        <f>IF(ワークシート２＿その他障がい者施設等名簿!G100=ワークシート２＿その他障がい者施設等名簿!$G$4,ワークシート２＿その他障がい者施設等名簿!O100," ")</f>
        <v xml:space="preserve"> </v>
      </c>
    </row>
    <row r="152" spans="2:5">
      <c r="B152" s="27" t="str">
        <f>IF(ワークシート１＿高齢者施設名簿!G101=ワークシート１＿高齢者施設名簿!$G$4,ワークシート１＿高齢者施設名簿!O101," ")</f>
        <v xml:space="preserve"> </v>
      </c>
      <c r="E152" s="27" t="str">
        <f>IF(ワークシート２＿その他障がい者施設等名簿!G101=ワークシート２＿その他障がい者施設等名簿!$G$4,ワークシート２＿その他障がい者施設等名簿!O101," ")</f>
        <v xml:space="preserve"> </v>
      </c>
    </row>
    <row r="153" spans="2:5">
      <c r="B153" s="27" t="str">
        <f>IF(ワークシート１＿高齢者施設名簿!G102=ワークシート１＿高齢者施設名簿!$G$4,ワークシート１＿高齢者施設名簿!O102," ")</f>
        <v xml:space="preserve"> </v>
      </c>
      <c r="E153" s="27" t="str">
        <f>IF(ワークシート２＿その他障がい者施設等名簿!G102=ワークシート２＿その他障がい者施設等名簿!$G$4,ワークシート２＿その他障がい者施設等名簿!O102," ")</f>
        <v xml:space="preserve"> </v>
      </c>
    </row>
    <row r="154" spans="2:5">
      <c r="B154" s="27" t="str">
        <f>IF(ワークシート１＿高齢者施設名簿!G103=ワークシート１＿高齢者施設名簿!$G$4,ワークシート１＿高齢者施設名簿!O103," ")</f>
        <v xml:space="preserve"> </v>
      </c>
      <c r="E154" s="27" t="str">
        <f>IF(ワークシート２＿その他障がい者施設等名簿!G103=ワークシート２＿その他障がい者施設等名簿!$G$4,ワークシート２＿その他障がい者施設等名簿!O103," ")</f>
        <v xml:space="preserve"> </v>
      </c>
    </row>
    <row r="155" spans="2:5">
      <c r="B155" s="27" t="str">
        <f>IF(ワークシート１＿高齢者施設名簿!G104=ワークシート１＿高齢者施設名簿!$G$4,ワークシート１＿高齢者施設名簿!O104," ")</f>
        <v xml:space="preserve"> </v>
      </c>
      <c r="E155" s="27" t="str">
        <f>IF(ワークシート２＿その他障がい者施設等名簿!G104=ワークシート２＿その他障がい者施設等名簿!$G$4,ワークシート２＿その他障がい者施設等名簿!O104," ")</f>
        <v xml:space="preserve"> </v>
      </c>
    </row>
    <row r="156" spans="2:5">
      <c r="B156" s="27" t="str">
        <f>IF(ワークシート１＿高齢者施設名簿!G105=ワークシート１＿高齢者施設名簿!$G$4,ワークシート１＿高齢者施設名簿!O105," ")</f>
        <v xml:space="preserve"> </v>
      </c>
      <c r="E156" s="27" t="str">
        <f>IF(ワークシート２＿その他障がい者施設等名簿!G105=ワークシート２＿その他障がい者施設等名簿!$G$4,ワークシート２＿その他障がい者施設等名簿!O105," ")</f>
        <v xml:space="preserve"> </v>
      </c>
    </row>
    <row r="157" spans="2:5">
      <c r="B157" s="27" t="str">
        <f>IF(ワークシート１＿高齢者施設名簿!G106=ワークシート１＿高齢者施設名簿!$G$4,ワークシート１＿高齢者施設名簿!O106," ")</f>
        <v xml:space="preserve"> </v>
      </c>
    </row>
    <row r="158" spans="2:5">
      <c r="B158" s="27" t="str">
        <f>IF(ワークシート１＿高齢者施設名簿!G107=ワークシート１＿高齢者施設名簿!$G$4,ワークシート１＿高齢者施設名簿!O107," ")</f>
        <v xml:space="preserve"> </v>
      </c>
    </row>
    <row r="159" spans="2:5">
      <c r="B159" s="27" t="str">
        <f>IF(ワークシート１＿高齢者施設名簿!G108=ワークシート１＿高齢者施設名簿!$G$4,ワークシート１＿高齢者施設名簿!O108," ")</f>
        <v xml:space="preserve"> </v>
      </c>
    </row>
    <row r="160" spans="2:5">
      <c r="B160" s="27" t="str">
        <f>IF(ワークシート１＿高齢者施設名簿!G109=ワークシート１＿高齢者施設名簿!$G$4,ワークシート１＿高齢者施設名簿!O109," ")</f>
        <v xml:space="preserve"> </v>
      </c>
    </row>
    <row r="161" spans="2:2">
      <c r="B161" s="27" t="str">
        <f>IF(ワークシート１＿高齢者施設名簿!G110=ワークシート１＿高齢者施設名簿!$G$4,ワークシート１＿高齢者施設名簿!O110," ")</f>
        <v xml:space="preserve"> </v>
      </c>
    </row>
    <row r="162" spans="2:2">
      <c r="B162" s="27" t="str">
        <f>IF(ワークシート１＿高齢者施設名簿!G111=ワークシート１＿高齢者施設名簿!$G$4,ワークシート１＿高齢者施設名簿!O111," ")</f>
        <v xml:space="preserve"> </v>
      </c>
    </row>
    <row r="163" spans="2:2">
      <c r="B163" s="27" t="str">
        <f>IF(ワークシート１＿高齢者施設名簿!G112=ワークシート１＿高齢者施設名簿!$G$4,ワークシート１＿高齢者施設名簿!O112," ")</f>
        <v xml:space="preserve"> </v>
      </c>
    </row>
    <row r="164" spans="2:2">
      <c r="B164" s="27" t="str">
        <f>IF(ワークシート１＿高齢者施設名簿!G113=ワークシート１＿高齢者施設名簿!$G$4,ワークシート１＿高齢者施設名簿!O113," ")</f>
        <v xml:space="preserve"> </v>
      </c>
    </row>
    <row r="165" spans="2:2">
      <c r="B165" s="27" t="str">
        <f>IF(ワークシート１＿高齢者施設名簿!G114=ワークシート１＿高齢者施設名簿!$G$4,ワークシート１＿高齢者施設名簿!O114," ")</f>
        <v xml:space="preserve"> </v>
      </c>
    </row>
    <row r="166" spans="2:2">
      <c r="B166" s="27" t="str">
        <f>IF(ワークシート１＿高齢者施設名簿!G115=ワークシート１＿高齢者施設名簿!$G$4,ワークシート１＿高齢者施設名簿!O115," ")</f>
        <v xml:space="preserve"> </v>
      </c>
    </row>
    <row r="167" spans="2:2">
      <c r="B167" s="27" t="str">
        <f>IF(ワークシート１＿高齢者施設名簿!G116=ワークシート１＿高齢者施設名簿!$G$4,ワークシート１＿高齢者施設名簿!O116," ")</f>
        <v xml:space="preserve"> </v>
      </c>
    </row>
    <row r="168" spans="2:2">
      <c r="B168" s="27" t="str">
        <f>IF(ワークシート１＿高齢者施設名簿!G117=ワークシート１＿高齢者施設名簿!$G$4,ワークシート１＿高齢者施設名簿!O117," ")</f>
        <v xml:space="preserve"> </v>
      </c>
    </row>
    <row r="169" spans="2:2">
      <c r="B169" s="27" t="str">
        <f>IF(ワークシート１＿高齢者施設名簿!G118=ワークシート１＿高齢者施設名簿!$G$4,ワークシート１＿高齢者施設名簿!O118," ")</f>
        <v xml:space="preserve"> </v>
      </c>
    </row>
    <row r="170" spans="2:2">
      <c r="B170" s="27" t="str">
        <f>IF(ワークシート１＿高齢者施設名簿!G119=ワークシート１＿高齢者施設名簿!$G$4,ワークシート１＿高齢者施設名簿!O119," ")</f>
        <v xml:space="preserve"> </v>
      </c>
    </row>
    <row r="171" spans="2:2">
      <c r="B171" s="27" t="str">
        <f>IF(ワークシート１＿高齢者施設名簿!G120=ワークシート１＿高齢者施設名簿!$G$4,ワークシート１＿高齢者施設名簿!O120," ")</f>
        <v xml:space="preserve"> </v>
      </c>
    </row>
    <row r="172" spans="2:2">
      <c r="B172" s="27" t="str">
        <f>IF(ワークシート１＿高齢者施設名簿!G121=ワークシート１＿高齢者施設名簿!$G$4,ワークシート１＿高齢者施設名簿!O121," ")</f>
        <v xml:space="preserve"> </v>
      </c>
    </row>
    <row r="173" spans="2:2">
      <c r="B173" s="27" t="str">
        <f>IF(ワークシート１＿高齢者施設名簿!G122=ワークシート１＿高齢者施設名簿!$G$4,ワークシート１＿高齢者施設名簿!O122," ")</f>
        <v xml:space="preserve"> </v>
      </c>
    </row>
    <row r="174" spans="2:2">
      <c r="B174" s="27" t="str">
        <f>IF(ワークシート１＿高齢者施設名簿!G123=ワークシート１＿高齢者施設名簿!$G$4,ワークシート１＿高齢者施設名簿!O123," ")</f>
        <v xml:space="preserve"> </v>
      </c>
    </row>
    <row r="175" spans="2:2">
      <c r="B175" s="27" t="str">
        <f>IF(ワークシート１＿高齢者施設名簿!G124=ワークシート１＿高齢者施設名簿!$G$4,ワークシート１＿高齢者施設名簿!O124," ")</f>
        <v xml:space="preserve"> </v>
      </c>
    </row>
    <row r="176" spans="2:2">
      <c r="B176" s="27" t="str">
        <f>IF(ワークシート１＿高齢者施設名簿!G125=ワークシート１＿高齢者施設名簿!$G$4,ワークシート１＿高齢者施設名簿!O125," ")</f>
        <v xml:space="preserve"> </v>
      </c>
    </row>
    <row r="177" spans="2:2">
      <c r="B177" s="27" t="str">
        <f>IF(ワークシート１＿高齢者施設名簿!G126=ワークシート１＿高齢者施設名簿!$G$4,ワークシート１＿高齢者施設名簿!O126," ")</f>
        <v xml:space="preserve"> </v>
      </c>
    </row>
    <row r="178" spans="2:2">
      <c r="B178" s="27" t="str">
        <f>IF(ワークシート１＿高齢者施設名簿!G127=ワークシート１＿高齢者施設名簿!$G$4,ワークシート１＿高齢者施設名簿!O127," ")</f>
        <v xml:space="preserve"> </v>
      </c>
    </row>
    <row r="179" spans="2:2">
      <c r="B179" s="27" t="str">
        <f>IF(ワークシート１＿高齢者施設名簿!G128=ワークシート１＿高齢者施設名簿!$G$4,ワークシート１＿高齢者施設名簿!O128," ")</f>
        <v xml:space="preserve"> </v>
      </c>
    </row>
    <row r="180" spans="2:2">
      <c r="B180" s="27" t="str">
        <f>IF(ワークシート１＿高齢者施設名簿!G129=ワークシート１＿高齢者施設名簿!$G$4,ワークシート１＿高齢者施設名簿!O129," ")</f>
        <v xml:space="preserve"> </v>
      </c>
    </row>
    <row r="181" spans="2:2">
      <c r="B181" s="27" t="str">
        <f>IF(ワークシート１＿高齢者施設名簿!G130=ワークシート１＿高齢者施設名簿!$G$4,ワークシート１＿高齢者施設名簿!O130," ")</f>
        <v xml:space="preserve"> </v>
      </c>
    </row>
    <row r="182" spans="2:2">
      <c r="B182" s="27" t="str">
        <f>IF(ワークシート１＿高齢者施設名簿!G131=ワークシート１＿高齢者施設名簿!$G$4,ワークシート１＿高齢者施設名簿!O131," ")</f>
        <v xml:space="preserve"> </v>
      </c>
    </row>
    <row r="183" spans="2:2">
      <c r="B183" s="27" t="str">
        <f>IF(ワークシート１＿高齢者施設名簿!G132=ワークシート１＿高齢者施設名簿!$G$4,ワークシート１＿高齢者施設名簿!O132," ")</f>
        <v xml:space="preserve"> </v>
      </c>
    </row>
    <row r="184" spans="2:2">
      <c r="B184" s="27" t="str">
        <f>IF(ワークシート１＿高齢者施設名簿!G133=ワークシート１＿高齢者施設名簿!$G$4,ワークシート１＿高齢者施設名簿!O133," ")</f>
        <v xml:space="preserve"> </v>
      </c>
    </row>
    <row r="185" spans="2:2">
      <c r="B185" s="27" t="str">
        <f>IF(ワークシート１＿高齢者施設名簿!G134=ワークシート１＿高齢者施設名簿!$G$4,ワークシート１＿高齢者施設名簿!O134," ")</f>
        <v xml:space="preserve"> </v>
      </c>
    </row>
    <row r="186" spans="2:2">
      <c r="B186" s="27" t="str">
        <f>IF(ワークシート１＿高齢者施設名簿!G135=ワークシート１＿高齢者施設名簿!$G$4,ワークシート１＿高齢者施設名簿!O135," ")</f>
        <v xml:space="preserve"> </v>
      </c>
    </row>
    <row r="187" spans="2:2">
      <c r="B187" s="27" t="str">
        <f>IF(ワークシート１＿高齢者施設名簿!G136=ワークシート１＿高齢者施設名簿!$G$4,ワークシート１＿高齢者施設名簿!O136," ")</f>
        <v xml:space="preserve"> </v>
      </c>
    </row>
    <row r="188" spans="2:2">
      <c r="B188" s="27" t="str">
        <f>IF(ワークシート１＿高齢者施設名簿!G137=ワークシート１＿高齢者施設名簿!$G$4,ワークシート１＿高齢者施設名簿!O137," ")</f>
        <v xml:space="preserve"> </v>
      </c>
    </row>
    <row r="189" spans="2:2">
      <c r="B189" s="27" t="str">
        <f>IF(ワークシート１＿高齢者施設名簿!G138=ワークシート１＿高齢者施設名簿!$G$4,ワークシート１＿高齢者施設名簿!O138," ")</f>
        <v xml:space="preserve"> </v>
      </c>
    </row>
    <row r="190" spans="2:2">
      <c r="B190" s="27" t="str">
        <f>IF(ワークシート１＿高齢者施設名簿!G139=ワークシート１＿高齢者施設名簿!$G$4,ワークシート１＿高齢者施設名簿!O139," ")</f>
        <v xml:space="preserve"> </v>
      </c>
    </row>
    <row r="191" spans="2:2">
      <c r="B191" s="27" t="str">
        <f>IF(ワークシート１＿高齢者施設名簿!G140=ワークシート１＿高齢者施設名簿!$G$4,ワークシート１＿高齢者施設名簿!O140," ")</f>
        <v xml:space="preserve"> </v>
      </c>
    </row>
    <row r="192" spans="2:2">
      <c r="B192" s="27" t="str">
        <f>IF(ワークシート１＿高齢者施設名簿!G141=ワークシート１＿高齢者施設名簿!$G$4,ワークシート１＿高齢者施設名簿!O141," ")</f>
        <v xml:space="preserve"> </v>
      </c>
    </row>
    <row r="193" spans="2:2">
      <c r="B193" s="27" t="str">
        <f>IF(ワークシート１＿高齢者施設名簿!G142=ワークシート１＿高齢者施設名簿!$G$4,ワークシート１＿高齢者施設名簿!O142," ")</f>
        <v xml:space="preserve"> </v>
      </c>
    </row>
    <row r="194" spans="2:2">
      <c r="B194" s="27" t="str">
        <f>IF(ワークシート１＿高齢者施設名簿!G143=ワークシート１＿高齢者施設名簿!$G$4,ワークシート１＿高齢者施設名簿!O143," ")</f>
        <v xml:space="preserve"> </v>
      </c>
    </row>
    <row r="195" spans="2:2">
      <c r="B195" s="27" t="str">
        <f>IF(ワークシート１＿高齢者施設名簿!G144=ワークシート１＿高齢者施設名簿!$G$4,ワークシート１＿高齢者施設名簿!O144," ")</f>
        <v xml:space="preserve"> </v>
      </c>
    </row>
    <row r="196" spans="2:2">
      <c r="B196" s="27" t="str">
        <f>IF(ワークシート１＿高齢者施設名簿!G145=ワークシート１＿高齢者施設名簿!$G$4,ワークシート１＿高齢者施設名簿!O145," ")</f>
        <v xml:space="preserve"> </v>
      </c>
    </row>
    <row r="197" spans="2:2">
      <c r="B197" s="27" t="str">
        <f>IF(ワークシート１＿高齢者施設名簿!G146=ワークシート１＿高齢者施設名簿!$G$4,ワークシート１＿高齢者施設名簿!O146," ")</f>
        <v xml:space="preserve"> </v>
      </c>
    </row>
    <row r="198" spans="2:2">
      <c r="B198" s="27" t="str">
        <f>IF(ワークシート１＿高齢者施設名簿!G147=ワークシート１＿高齢者施設名簿!$G$4,ワークシート１＿高齢者施設名簿!O147," ")</f>
        <v xml:space="preserve"> </v>
      </c>
    </row>
    <row r="199" spans="2:2">
      <c r="B199" s="27" t="str">
        <f>IF(ワークシート１＿高齢者施設名簿!G148=ワークシート１＿高齢者施設名簿!$G$4,ワークシート１＿高齢者施設名簿!O148," ")</f>
        <v xml:space="preserve"> </v>
      </c>
    </row>
    <row r="200" spans="2:2">
      <c r="B200" s="27" t="str">
        <f>IF(ワークシート１＿高齢者施設名簿!G149=ワークシート１＿高齢者施設名簿!$G$4,ワークシート１＿高齢者施設名簿!O149," ")</f>
        <v xml:space="preserve"> </v>
      </c>
    </row>
    <row r="201" spans="2:2">
      <c r="B201" s="27" t="str">
        <f>IF(ワークシート１＿高齢者施設名簿!G150=ワークシート１＿高齢者施設名簿!$G$4,ワークシート１＿高齢者施設名簿!O150," ")</f>
        <v xml:space="preserve"> </v>
      </c>
    </row>
    <row r="202" spans="2:2">
      <c r="B202" s="27" t="str">
        <f>IF(ワークシート１＿高齢者施設名簿!G151=ワークシート１＿高齢者施設名簿!$G$4,ワークシート１＿高齢者施設名簿!O151," ")</f>
        <v xml:space="preserve"> </v>
      </c>
    </row>
    <row r="203" spans="2:2">
      <c r="B203" s="27" t="str">
        <f>IF(ワークシート１＿高齢者施設名簿!G152=ワークシート１＿高齢者施設名簿!$G$4,ワークシート１＿高齢者施設名簿!O152," ")</f>
        <v xml:space="preserve"> </v>
      </c>
    </row>
    <row r="204" spans="2:2">
      <c r="B204" s="27" t="str">
        <f>IF(ワークシート１＿高齢者施設名簿!G153=ワークシート１＿高齢者施設名簿!$G$4,ワークシート１＿高齢者施設名簿!O153," ")</f>
        <v xml:space="preserve"> </v>
      </c>
    </row>
    <row r="205" spans="2:2">
      <c r="B205" s="27" t="str">
        <f>IF(ワークシート１＿高齢者施設名簿!G154=ワークシート１＿高齢者施設名簿!$G$4,ワークシート１＿高齢者施設名簿!O154," ")</f>
        <v xml:space="preserve"> </v>
      </c>
    </row>
    <row r="206" spans="2:2">
      <c r="B206" s="27" t="str">
        <f>IF(ワークシート１＿高齢者施設名簿!G155=ワークシート１＿高齢者施設名簿!$G$4,ワークシート１＿高齢者施設名簿!O155," ")</f>
        <v xml:space="preserve"> </v>
      </c>
    </row>
    <row r="207" spans="2:2">
      <c r="B207" s="27" t="str">
        <f>IF(ワークシート１＿高齢者施設名簿!G156=ワークシート１＿高齢者施設名簿!$G$4,ワークシート１＿高齢者施設名簿!O156," ")</f>
        <v xml:space="preserve"> </v>
      </c>
    </row>
    <row r="208" spans="2:2">
      <c r="B208" s="27" t="str">
        <f>IF(ワークシート１＿高齢者施設名簿!G157=ワークシート１＿高齢者施設名簿!$G$4,ワークシート１＿高齢者施設名簿!O157," ")</f>
        <v xml:space="preserve"> </v>
      </c>
    </row>
    <row r="209" spans="2:2">
      <c r="B209" s="27" t="str">
        <f>IF(ワークシート１＿高齢者施設名簿!G158=ワークシート１＿高齢者施設名簿!$G$4,ワークシート１＿高齢者施設名簿!O158," ")</f>
        <v xml:space="preserve"> </v>
      </c>
    </row>
    <row r="210" spans="2:2">
      <c r="B210" s="27" t="str">
        <f>IF(ワークシート１＿高齢者施設名簿!G159=ワークシート１＿高齢者施設名簿!$G$4,ワークシート１＿高齢者施設名簿!O159," ")</f>
        <v xml:space="preserve"> </v>
      </c>
    </row>
    <row r="211" spans="2:2">
      <c r="B211" s="27" t="str">
        <f>IF(ワークシート１＿高齢者施設名簿!G160=ワークシート１＿高齢者施設名簿!$G$4,ワークシート１＿高齢者施設名簿!O160," ")</f>
        <v xml:space="preserve"> </v>
      </c>
    </row>
    <row r="212" spans="2:2">
      <c r="B212" s="27" t="str">
        <f>IF(ワークシート１＿高齢者施設名簿!G161=ワークシート１＿高齢者施設名簿!$G$4,ワークシート１＿高齢者施設名簿!O161," ")</f>
        <v xml:space="preserve"> </v>
      </c>
    </row>
    <row r="213" spans="2:2">
      <c r="B213" s="27" t="str">
        <f>IF(ワークシート１＿高齢者施設名簿!G162=ワークシート１＿高齢者施設名簿!$G$4,ワークシート１＿高齢者施設名簿!O162," ")</f>
        <v xml:space="preserve"> </v>
      </c>
    </row>
    <row r="214" spans="2:2">
      <c r="B214" s="27" t="str">
        <f>IF(ワークシート１＿高齢者施設名簿!G163=ワークシート１＿高齢者施設名簿!$G$4,ワークシート１＿高齢者施設名簿!O163," ")</f>
        <v xml:space="preserve"> </v>
      </c>
    </row>
    <row r="215" spans="2:2">
      <c r="B215" s="27" t="str">
        <f>IF(ワークシート１＿高齢者施設名簿!G164=ワークシート１＿高齢者施設名簿!$G$4,ワークシート１＿高齢者施設名簿!O164," ")</f>
        <v xml:space="preserve"> </v>
      </c>
    </row>
    <row r="216" spans="2:2">
      <c r="B216" s="27" t="str">
        <f>IF(ワークシート１＿高齢者施設名簿!G165=ワークシート１＿高齢者施設名簿!$G$4,ワークシート１＿高齢者施設名簿!O165," ")</f>
        <v xml:space="preserve"> </v>
      </c>
    </row>
    <row r="217" spans="2:2">
      <c r="B217" s="27" t="str">
        <f>IF(ワークシート１＿高齢者施設名簿!G166=ワークシート１＿高齢者施設名簿!$G$4,ワークシート１＿高齢者施設名簿!O166," ")</f>
        <v xml:space="preserve"> </v>
      </c>
    </row>
    <row r="218" spans="2:2">
      <c r="B218" s="27" t="str">
        <f>IF(ワークシート１＿高齢者施設名簿!G167=ワークシート１＿高齢者施設名簿!$G$4,ワークシート１＿高齢者施設名簿!O167," ")</f>
        <v xml:space="preserve"> </v>
      </c>
    </row>
    <row r="219" spans="2:2">
      <c r="B219" s="27" t="str">
        <f>IF(ワークシート１＿高齢者施設名簿!G168=ワークシート１＿高齢者施設名簿!$G$4,ワークシート１＿高齢者施設名簿!O168," ")</f>
        <v xml:space="preserve"> </v>
      </c>
    </row>
    <row r="220" spans="2:2">
      <c r="B220" s="27" t="str">
        <f>IF(ワークシート１＿高齢者施設名簿!G169=ワークシート１＿高齢者施設名簿!$G$4,ワークシート１＿高齢者施設名簿!O169," ")</f>
        <v xml:space="preserve"> </v>
      </c>
    </row>
    <row r="221" spans="2:2">
      <c r="B221" s="27" t="str">
        <f>IF(ワークシート１＿高齢者施設名簿!G170=ワークシート１＿高齢者施設名簿!$G$4,ワークシート１＿高齢者施設名簿!O170," ")</f>
        <v xml:space="preserve"> </v>
      </c>
    </row>
    <row r="222" spans="2:2">
      <c r="B222" s="27" t="str">
        <f>IF(ワークシート１＿高齢者施設名簿!G171=ワークシート１＿高齢者施設名簿!$G$4,ワークシート１＿高齢者施設名簿!O171," ")</f>
        <v xml:space="preserve"> </v>
      </c>
    </row>
    <row r="223" spans="2:2">
      <c r="B223" s="27" t="str">
        <f>IF(ワークシート１＿高齢者施設名簿!G172=ワークシート１＿高齢者施設名簿!$G$4,ワークシート１＿高齢者施設名簿!O172," ")</f>
        <v xml:space="preserve"> </v>
      </c>
    </row>
    <row r="224" spans="2:2">
      <c r="B224" s="27" t="str">
        <f>IF(ワークシート１＿高齢者施設名簿!G173=ワークシート１＿高齢者施設名簿!$G$4,ワークシート１＿高齢者施設名簿!O173," ")</f>
        <v xml:space="preserve"> </v>
      </c>
    </row>
    <row r="225" spans="2:2">
      <c r="B225" s="27" t="str">
        <f>IF(ワークシート１＿高齢者施設名簿!G174=ワークシート１＿高齢者施設名簿!$G$4,ワークシート１＿高齢者施設名簿!O174," ")</f>
        <v xml:space="preserve"> </v>
      </c>
    </row>
    <row r="226" spans="2:2">
      <c r="B226" s="27" t="str">
        <f>IF(ワークシート１＿高齢者施設名簿!G175=ワークシート１＿高齢者施設名簿!$G$4,ワークシート１＿高齢者施設名簿!O175," ")</f>
        <v xml:space="preserve"> </v>
      </c>
    </row>
    <row r="227" spans="2:2">
      <c r="B227" s="27" t="str">
        <f>IF(ワークシート１＿高齢者施設名簿!G176=ワークシート１＿高齢者施設名簿!$G$4,ワークシート１＿高齢者施設名簿!O176," ")</f>
        <v xml:space="preserve"> </v>
      </c>
    </row>
    <row r="228" spans="2:2">
      <c r="B228" s="27" t="str">
        <f>IF(ワークシート１＿高齢者施設名簿!G177=ワークシート１＿高齢者施設名簿!$G$4,ワークシート１＿高齢者施設名簿!O177," ")</f>
        <v xml:space="preserve"> </v>
      </c>
    </row>
    <row r="229" spans="2:2">
      <c r="B229" s="27" t="str">
        <f>IF(ワークシート１＿高齢者施設名簿!G178=ワークシート１＿高齢者施設名簿!$G$4,ワークシート１＿高齢者施設名簿!O178," ")</f>
        <v xml:space="preserve"> </v>
      </c>
    </row>
    <row r="230" spans="2:2">
      <c r="B230" s="27" t="str">
        <f>IF(ワークシート１＿高齢者施設名簿!G179=ワークシート１＿高齢者施設名簿!$G$4,ワークシート１＿高齢者施設名簿!O179," ")</f>
        <v xml:space="preserve"> </v>
      </c>
    </row>
    <row r="231" spans="2:2">
      <c r="B231" s="27" t="str">
        <f>IF(ワークシート１＿高齢者施設名簿!G180=ワークシート１＿高齢者施設名簿!$G$4,ワークシート１＿高齢者施設名簿!O180," ")</f>
        <v xml:space="preserve"> </v>
      </c>
    </row>
    <row r="232" spans="2:2">
      <c r="B232" s="27" t="str">
        <f>IF(ワークシート１＿高齢者施設名簿!G181=ワークシート１＿高齢者施設名簿!$G$4,ワークシート１＿高齢者施設名簿!O181," ")</f>
        <v xml:space="preserve"> </v>
      </c>
    </row>
    <row r="233" spans="2:2">
      <c r="B233" s="27" t="str">
        <f>IF(ワークシート１＿高齢者施設名簿!G182=ワークシート１＿高齢者施設名簿!$G$4,ワークシート１＿高齢者施設名簿!O182," ")</f>
        <v xml:space="preserve"> </v>
      </c>
    </row>
    <row r="234" spans="2:2">
      <c r="B234" s="27" t="str">
        <f>IF(ワークシート１＿高齢者施設名簿!G183=ワークシート１＿高齢者施設名簿!$G$4,ワークシート１＿高齢者施設名簿!O183," ")</f>
        <v xml:space="preserve"> </v>
      </c>
    </row>
    <row r="235" spans="2:2">
      <c r="B235" s="27" t="str">
        <f>IF(ワークシート１＿高齢者施設名簿!G184=ワークシート１＿高齢者施設名簿!$G$4,ワークシート１＿高齢者施設名簿!O184," ")</f>
        <v xml:space="preserve"> </v>
      </c>
    </row>
    <row r="236" spans="2:2">
      <c r="B236" s="27" t="str">
        <f>IF(ワークシート１＿高齢者施設名簿!G185=ワークシート１＿高齢者施設名簿!$G$4,ワークシート１＿高齢者施設名簿!O185," ")</f>
        <v xml:space="preserve"> </v>
      </c>
    </row>
    <row r="237" spans="2:2">
      <c r="B237" s="27" t="str">
        <f>IF(ワークシート１＿高齢者施設名簿!G186=ワークシート１＿高齢者施設名簿!$G$4,ワークシート１＿高齢者施設名簿!O186," ")</f>
        <v xml:space="preserve"> </v>
      </c>
    </row>
    <row r="238" spans="2:2">
      <c r="B238" s="27" t="str">
        <f>IF(ワークシート１＿高齢者施設名簿!G187=ワークシート１＿高齢者施設名簿!$G$4,ワークシート１＿高齢者施設名簿!O187," ")</f>
        <v xml:space="preserve"> </v>
      </c>
    </row>
    <row r="239" spans="2:2">
      <c r="B239" s="27" t="str">
        <f>IF(ワークシート１＿高齢者施設名簿!G188=ワークシート１＿高齢者施設名簿!$G$4,ワークシート１＿高齢者施設名簿!O188," ")</f>
        <v xml:space="preserve"> </v>
      </c>
    </row>
    <row r="240" spans="2:2">
      <c r="B240" s="27" t="str">
        <f>IF(ワークシート１＿高齢者施設名簿!G189=ワークシート１＿高齢者施設名簿!$G$4,ワークシート１＿高齢者施設名簿!O189," ")</f>
        <v xml:space="preserve"> </v>
      </c>
    </row>
    <row r="241" spans="2:2">
      <c r="B241" s="27" t="str">
        <f>IF(ワークシート１＿高齢者施設名簿!G190=ワークシート１＿高齢者施設名簿!$G$4,ワークシート１＿高齢者施設名簿!O190," ")</f>
        <v xml:space="preserve"> </v>
      </c>
    </row>
    <row r="242" spans="2:2">
      <c r="B242" s="27" t="str">
        <f>IF(ワークシート１＿高齢者施設名簿!G191=ワークシート１＿高齢者施設名簿!$G$4,ワークシート１＿高齢者施設名簿!O191," ")</f>
        <v xml:space="preserve"> </v>
      </c>
    </row>
    <row r="243" spans="2:2">
      <c r="B243" s="27" t="str">
        <f>IF(ワークシート１＿高齢者施設名簿!G192=ワークシート１＿高齢者施設名簿!$G$4,ワークシート１＿高齢者施設名簿!O192," ")</f>
        <v xml:space="preserve"> </v>
      </c>
    </row>
    <row r="244" spans="2:2">
      <c r="B244" s="27" t="str">
        <f>IF(ワークシート１＿高齢者施設名簿!G193=ワークシート１＿高齢者施設名簿!$G$4,ワークシート１＿高齢者施設名簿!O193," ")</f>
        <v xml:space="preserve"> </v>
      </c>
    </row>
    <row r="245" spans="2:2">
      <c r="B245" s="27" t="str">
        <f>IF(ワークシート１＿高齢者施設名簿!G194=ワークシート１＿高齢者施設名簿!$G$4,ワークシート１＿高齢者施設名簿!O194," ")</f>
        <v xml:space="preserve"> </v>
      </c>
    </row>
    <row r="246" spans="2:2">
      <c r="B246" s="27" t="str">
        <f>IF(ワークシート１＿高齢者施設名簿!G195=ワークシート１＿高齢者施設名簿!$G$4,ワークシート１＿高齢者施設名簿!O195," ")</f>
        <v xml:space="preserve"> </v>
      </c>
    </row>
    <row r="247" spans="2:2">
      <c r="B247" s="27" t="str">
        <f>IF(ワークシート１＿高齢者施設名簿!G196=ワークシート１＿高齢者施設名簿!$G$4,ワークシート１＿高齢者施設名簿!O196," ")</f>
        <v xml:space="preserve"> </v>
      </c>
    </row>
    <row r="248" spans="2:2">
      <c r="B248" s="27" t="str">
        <f>IF(ワークシート１＿高齢者施設名簿!G197=ワークシート１＿高齢者施設名簿!$G$4,ワークシート１＿高齢者施設名簿!O197," ")</f>
        <v xml:space="preserve"> </v>
      </c>
    </row>
    <row r="249" spans="2:2">
      <c r="B249" s="27" t="str">
        <f>IF(ワークシート１＿高齢者施設名簿!G198=ワークシート１＿高齢者施設名簿!$G$4,ワークシート１＿高齢者施設名簿!O198," ")</f>
        <v xml:space="preserve"> </v>
      </c>
    </row>
    <row r="250" spans="2:2">
      <c r="B250" s="27" t="str">
        <f>IF(ワークシート１＿高齢者施設名簿!G199=ワークシート１＿高齢者施設名簿!$G$4,ワークシート１＿高齢者施設名簿!O199," ")</f>
        <v xml:space="preserve"> </v>
      </c>
    </row>
    <row r="251" spans="2:2">
      <c r="B251" s="27" t="str">
        <f>IF(ワークシート１＿高齢者施設名簿!G200=ワークシート１＿高齢者施設名簿!$G$4,ワークシート１＿高齢者施設名簿!O200," ")</f>
        <v xml:space="preserve"> </v>
      </c>
    </row>
    <row r="252" spans="2:2">
      <c r="B252" s="27" t="str">
        <f>IF(ワークシート１＿高齢者施設名簿!G201=ワークシート１＿高齢者施設名簿!$G$4,ワークシート１＿高齢者施設名簿!O201," ")</f>
        <v xml:space="preserve"> </v>
      </c>
    </row>
    <row r="253" spans="2:2">
      <c r="B253" s="27" t="str">
        <f>IF(ワークシート１＿高齢者施設名簿!G202=ワークシート１＿高齢者施設名簿!$G$4,ワークシート１＿高齢者施設名簿!O202," ")</f>
        <v xml:space="preserve"> </v>
      </c>
    </row>
    <row r="254" spans="2:2">
      <c r="B254" s="27" t="str">
        <f>IF(ワークシート１＿高齢者施設名簿!G203=ワークシート１＿高齢者施設名簿!$G$4,ワークシート１＿高齢者施設名簿!O203," ")</f>
        <v xml:space="preserve"> </v>
      </c>
    </row>
    <row r="255" spans="2:2">
      <c r="B255" s="27" t="str">
        <f>IF(ワークシート１＿高齢者施設名簿!G204=ワークシート１＿高齢者施設名簿!$G$4,ワークシート１＿高齢者施設名簿!O204," ")</f>
        <v xml:space="preserve"> </v>
      </c>
    </row>
    <row r="256" spans="2:2">
      <c r="B256" s="27" t="str">
        <f>IF(ワークシート１＿高齢者施設名簿!G205=ワークシート１＿高齢者施設名簿!$G$4,ワークシート１＿高齢者施設名簿!O205," ")</f>
        <v xml:space="preserve"> </v>
      </c>
    </row>
    <row r="257" spans="2:2">
      <c r="B257" s="27" t="str">
        <f>IF(ワークシート１＿高齢者施設名簿!G206=ワークシート１＿高齢者施設名簿!$G$4,ワークシート１＿高齢者施設名簿!O206," ")</f>
        <v xml:space="preserve"> </v>
      </c>
    </row>
    <row r="258" spans="2:2">
      <c r="B258" s="27" t="str">
        <f>IF(ワークシート１＿高齢者施設名簿!G207=ワークシート１＿高齢者施設名簿!$G$4,ワークシート１＿高齢者施設名簿!O207," ")</f>
        <v xml:space="preserve"> </v>
      </c>
    </row>
    <row r="259" spans="2:2">
      <c r="B259" s="27" t="str">
        <f>IF(ワークシート１＿高齢者施設名簿!G208=ワークシート１＿高齢者施設名簿!$G$4,ワークシート１＿高齢者施設名簿!O208," ")</f>
        <v xml:space="preserve"> </v>
      </c>
    </row>
    <row r="260" spans="2:2">
      <c r="B260" s="27" t="str">
        <f>IF(ワークシート１＿高齢者施設名簿!G209=ワークシート１＿高齢者施設名簿!$G$4,ワークシート１＿高齢者施設名簿!O209," ")</f>
        <v xml:space="preserve"> </v>
      </c>
    </row>
    <row r="261" spans="2:2">
      <c r="B261" s="27" t="str">
        <f>IF(ワークシート１＿高齢者施設名簿!G210=ワークシート１＿高齢者施設名簿!$G$4,ワークシート１＿高齢者施設名簿!O210," ")</f>
        <v xml:space="preserve"> </v>
      </c>
    </row>
    <row r="262" spans="2:2">
      <c r="B262" s="27" t="str">
        <f>IF(ワークシート１＿高齢者施設名簿!G211=ワークシート１＿高齢者施設名簿!$G$4,ワークシート１＿高齢者施設名簿!O211," ")</f>
        <v xml:space="preserve"> </v>
      </c>
    </row>
    <row r="263" spans="2:2">
      <c r="B263" s="27" t="str">
        <f>IF(ワークシート１＿高齢者施設名簿!G212=ワークシート１＿高齢者施設名簿!$G$4,ワークシート１＿高齢者施設名簿!O212," ")</f>
        <v xml:space="preserve"> </v>
      </c>
    </row>
    <row r="264" spans="2:2">
      <c r="B264" s="27" t="str">
        <f>IF(ワークシート１＿高齢者施設名簿!G213=ワークシート１＿高齢者施設名簿!$G$4,ワークシート１＿高齢者施設名簿!O213," ")</f>
        <v xml:space="preserve"> </v>
      </c>
    </row>
    <row r="265" spans="2:2">
      <c r="B265" s="27" t="str">
        <f>IF(ワークシート１＿高齢者施設名簿!G214=ワークシート１＿高齢者施設名簿!$G$4,ワークシート１＿高齢者施設名簿!O214," ")</f>
        <v xml:space="preserve"> </v>
      </c>
    </row>
    <row r="266" spans="2:2">
      <c r="B266" s="27" t="str">
        <f>IF(ワークシート１＿高齢者施設名簿!G215=ワークシート１＿高齢者施設名簿!$G$4,ワークシート１＿高齢者施設名簿!O215," ")</f>
        <v xml:space="preserve"> </v>
      </c>
    </row>
    <row r="267" spans="2:2">
      <c r="B267" s="27" t="str">
        <f>IF(ワークシート１＿高齢者施設名簿!G216=ワークシート１＿高齢者施設名簿!$G$4,ワークシート１＿高齢者施設名簿!O216," ")</f>
        <v xml:space="preserve"> </v>
      </c>
    </row>
    <row r="268" spans="2:2">
      <c r="B268" s="27" t="str">
        <f>IF(ワークシート１＿高齢者施設名簿!G217=ワークシート１＿高齢者施設名簿!$G$4,ワークシート１＿高齢者施設名簿!O217," ")</f>
        <v xml:space="preserve"> </v>
      </c>
    </row>
    <row r="269" spans="2:2">
      <c r="B269" s="27" t="str">
        <f>IF(ワークシート１＿高齢者施設名簿!G218=ワークシート１＿高齢者施設名簿!$G$4,ワークシート１＿高齢者施設名簿!O218," ")</f>
        <v xml:space="preserve"> </v>
      </c>
    </row>
    <row r="270" spans="2:2">
      <c r="B270" s="27" t="str">
        <f>IF(ワークシート１＿高齢者施設名簿!G219=ワークシート１＿高齢者施設名簿!$G$4,ワークシート１＿高齢者施設名簿!O219," ")</f>
        <v xml:space="preserve"> </v>
      </c>
    </row>
    <row r="271" spans="2:2">
      <c r="B271" s="27" t="str">
        <f>IF(ワークシート１＿高齢者施設名簿!G220=ワークシート１＿高齢者施設名簿!$G$4,ワークシート１＿高齢者施設名簿!O220," ")</f>
        <v xml:space="preserve"> </v>
      </c>
    </row>
    <row r="272" spans="2:2">
      <c r="B272" s="27" t="str">
        <f>IF(ワークシート１＿高齢者施設名簿!G221=ワークシート１＿高齢者施設名簿!$G$4,ワークシート１＿高齢者施設名簿!O221," ")</f>
        <v xml:space="preserve"> </v>
      </c>
    </row>
    <row r="273" spans="2:2">
      <c r="B273" s="27" t="str">
        <f>IF(ワークシート１＿高齢者施設名簿!G222=ワークシート１＿高齢者施設名簿!$G$4,ワークシート１＿高齢者施設名簿!O222," ")</f>
        <v xml:space="preserve"> </v>
      </c>
    </row>
    <row r="274" spans="2:2">
      <c r="B274" s="27" t="str">
        <f>IF(ワークシート１＿高齢者施設名簿!G223=ワークシート１＿高齢者施設名簿!$G$4,ワークシート１＿高齢者施設名簿!O223," ")</f>
        <v xml:space="preserve"> </v>
      </c>
    </row>
    <row r="275" spans="2:2">
      <c r="B275" s="27" t="str">
        <f>IF(ワークシート１＿高齢者施設名簿!G224=ワークシート１＿高齢者施設名簿!$G$4,ワークシート１＿高齢者施設名簿!O224," ")</f>
        <v xml:space="preserve"> </v>
      </c>
    </row>
    <row r="276" spans="2:2">
      <c r="B276" s="27" t="str">
        <f>IF(ワークシート１＿高齢者施設名簿!G225=ワークシート１＿高齢者施設名簿!$G$4,ワークシート１＿高齢者施設名簿!O225," ")</f>
        <v xml:space="preserve"> </v>
      </c>
    </row>
    <row r="277" spans="2:2">
      <c r="B277" s="27" t="str">
        <f>IF(ワークシート１＿高齢者施設名簿!G226=ワークシート１＿高齢者施設名簿!$G$4,ワークシート１＿高齢者施設名簿!O226," ")</f>
        <v xml:space="preserve"> </v>
      </c>
    </row>
    <row r="278" spans="2:2">
      <c r="B278" s="27" t="str">
        <f>IF(ワークシート１＿高齢者施設名簿!G227=ワークシート１＿高齢者施設名簿!$G$4,ワークシート１＿高齢者施設名簿!O227," ")</f>
        <v xml:space="preserve"> </v>
      </c>
    </row>
    <row r="279" spans="2:2">
      <c r="B279" s="27" t="str">
        <f>IF(ワークシート１＿高齢者施設名簿!G228=ワークシート１＿高齢者施設名簿!$G$4,ワークシート１＿高齢者施設名簿!O228," ")</f>
        <v xml:space="preserve"> </v>
      </c>
    </row>
    <row r="280" spans="2:2">
      <c r="B280" s="27" t="str">
        <f>IF(ワークシート１＿高齢者施設名簿!G229=ワークシート１＿高齢者施設名簿!$G$4,ワークシート１＿高齢者施設名簿!O229," ")</f>
        <v xml:space="preserve"> </v>
      </c>
    </row>
    <row r="281" spans="2:2">
      <c r="B281" s="27" t="str">
        <f>IF(ワークシート１＿高齢者施設名簿!G230=ワークシート１＿高齢者施設名簿!$G$4,ワークシート１＿高齢者施設名簿!O230," ")</f>
        <v xml:space="preserve"> </v>
      </c>
    </row>
    <row r="282" spans="2:2">
      <c r="B282" s="27" t="str">
        <f>IF(ワークシート１＿高齢者施設名簿!G231=ワークシート１＿高齢者施設名簿!$G$4,ワークシート１＿高齢者施設名簿!O231," ")</f>
        <v xml:space="preserve"> </v>
      </c>
    </row>
    <row r="283" spans="2:2">
      <c r="B283" s="27" t="str">
        <f>IF(ワークシート１＿高齢者施設名簿!G232=ワークシート１＿高齢者施設名簿!$G$4,ワークシート１＿高齢者施設名簿!O232," ")</f>
        <v xml:space="preserve"> </v>
      </c>
    </row>
    <row r="284" spans="2:2">
      <c r="B284" s="27" t="str">
        <f>IF(ワークシート１＿高齢者施設名簿!G233=ワークシート１＿高齢者施設名簿!$G$4,ワークシート１＿高齢者施設名簿!O233," ")</f>
        <v xml:space="preserve"> </v>
      </c>
    </row>
    <row r="285" spans="2:2">
      <c r="B285" s="27" t="str">
        <f>IF(ワークシート１＿高齢者施設名簿!G234=ワークシート１＿高齢者施設名簿!$G$4,ワークシート１＿高齢者施設名簿!O234," ")</f>
        <v xml:space="preserve"> </v>
      </c>
    </row>
    <row r="286" spans="2:2">
      <c r="B286" s="27" t="str">
        <f>IF(ワークシート１＿高齢者施設名簿!G235=ワークシート１＿高齢者施設名簿!$G$4,ワークシート１＿高齢者施設名簿!O235," ")</f>
        <v xml:space="preserve"> </v>
      </c>
    </row>
    <row r="287" spans="2:2">
      <c r="B287" s="27" t="str">
        <f>IF(ワークシート１＿高齢者施設名簿!G236=ワークシート１＿高齢者施設名簿!$G$4,ワークシート１＿高齢者施設名簿!O236," ")</f>
        <v xml:space="preserve"> </v>
      </c>
    </row>
    <row r="288" spans="2:2">
      <c r="B288" s="27" t="str">
        <f>IF(ワークシート１＿高齢者施設名簿!G237=ワークシート１＿高齢者施設名簿!$G$4,ワークシート１＿高齢者施設名簿!O237," ")</f>
        <v xml:space="preserve"> </v>
      </c>
    </row>
    <row r="289" spans="2:2">
      <c r="B289" s="27" t="str">
        <f>IF(ワークシート１＿高齢者施設名簿!G238=ワークシート１＿高齢者施設名簿!$G$4,ワークシート１＿高齢者施設名簿!O238," ")</f>
        <v xml:space="preserve"> </v>
      </c>
    </row>
    <row r="290" spans="2:2">
      <c r="B290" s="27" t="str">
        <f>IF(ワークシート１＿高齢者施設名簿!G239=ワークシート１＿高齢者施設名簿!$G$4,ワークシート１＿高齢者施設名簿!O239," ")</f>
        <v xml:space="preserve"> </v>
      </c>
    </row>
    <row r="291" spans="2:2">
      <c r="B291" s="27" t="str">
        <f>IF(ワークシート１＿高齢者施設名簿!G240=ワークシート１＿高齢者施設名簿!$G$4,ワークシート１＿高齢者施設名簿!O240," ")</f>
        <v xml:space="preserve"> </v>
      </c>
    </row>
    <row r="292" spans="2:2">
      <c r="B292" s="27" t="str">
        <f>IF(ワークシート１＿高齢者施設名簿!G241=ワークシート１＿高齢者施設名簿!$G$4,ワークシート１＿高齢者施設名簿!O241," ")</f>
        <v xml:space="preserve"> </v>
      </c>
    </row>
    <row r="293" spans="2:2">
      <c r="B293" s="27" t="str">
        <f>IF(ワークシート１＿高齢者施設名簿!G242=ワークシート１＿高齢者施設名簿!$G$4,ワークシート１＿高齢者施設名簿!O242," ")</f>
        <v xml:space="preserve"> </v>
      </c>
    </row>
    <row r="294" spans="2:2">
      <c r="B294" s="27" t="str">
        <f>IF(ワークシート１＿高齢者施設名簿!G243=ワークシート１＿高齢者施設名簿!$G$4,ワークシート１＿高齢者施設名簿!O243," ")</f>
        <v xml:space="preserve"> </v>
      </c>
    </row>
    <row r="295" spans="2:2">
      <c r="B295" s="27" t="str">
        <f>IF(ワークシート１＿高齢者施設名簿!G244=ワークシート１＿高齢者施設名簿!$G$4,ワークシート１＿高齢者施設名簿!O244," ")</f>
        <v xml:space="preserve"> </v>
      </c>
    </row>
    <row r="296" spans="2:2">
      <c r="B296" s="27" t="str">
        <f>IF(ワークシート１＿高齢者施設名簿!G245=ワークシート１＿高齢者施設名簿!$G$4,ワークシート１＿高齢者施設名簿!O245," ")</f>
        <v xml:space="preserve"> </v>
      </c>
    </row>
    <row r="297" spans="2:2">
      <c r="B297" s="27" t="str">
        <f>IF(ワークシート１＿高齢者施設名簿!G246=ワークシート１＿高齢者施設名簿!$G$4,ワークシート１＿高齢者施設名簿!O246," ")</f>
        <v xml:space="preserve"> </v>
      </c>
    </row>
    <row r="298" spans="2:2">
      <c r="B298" s="27" t="str">
        <f>IF(ワークシート１＿高齢者施設名簿!G247=ワークシート１＿高齢者施設名簿!$G$4,ワークシート１＿高齢者施設名簿!O247," ")</f>
        <v xml:space="preserve"> </v>
      </c>
    </row>
    <row r="299" spans="2:2">
      <c r="B299" s="27" t="str">
        <f>IF(ワークシート１＿高齢者施設名簿!G248=ワークシート１＿高齢者施設名簿!$G$4,ワークシート１＿高齢者施設名簿!O248," ")</f>
        <v xml:space="preserve"> </v>
      </c>
    </row>
    <row r="300" spans="2:2">
      <c r="B300" s="27" t="str">
        <f>IF(ワークシート１＿高齢者施設名簿!G249=ワークシート１＿高齢者施設名簿!$G$4,ワークシート１＿高齢者施設名簿!O249," ")</f>
        <v xml:space="preserve"> </v>
      </c>
    </row>
    <row r="301" spans="2:2">
      <c r="B301" s="27" t="str">
        <f>IF(ワークシート１＿高齢者施設名簿!G250=ワークシート１＿高齢者施設名簿!$G$4,ワークシート１＿高齢者施設名簿!O250," ")</f>
        <v xml:space="preserve"> </v>
      </c>
    </row>
    <row r="302" spans="2:2">
      <c r="B302" s="27" t="str">
        <f>IF(ワークシート１＿高齢者施設名簿!G251=ワークシート１＿高齢者施設名簿!$G$4,ワークシート１＿高齢者施設名簿!O251," ")</f>
        <v xml:space="preserve"> </v>
      </c>
    </row>
    <row r="303" spans="2:2">
      <c r="B303" s="27" t="str">
        <f>IF(ワークシート１＿高齢者施設名簿!G252=ワークシート１＿高齢者施設名簿!$G$4,ワークシート１＿高齢者施設名簿!O252," ")</f>
        <v xml:space="preserve"> </v>
      </c>
    </row>
    <row r="304" spans="2:2">
      <c r="B304" s="27" t="str">
        <f>IF(ワークシート１＿高齢者施設名簿!G253=ワークシート１＿高齢者施設名簿!$G$4,ワークシート１＿高齢者施設名簿!O253," ")</f>
        <v xml:space="preserve"> </v>
      </c>
    </row>
    <row r="305" spans="2:2">
      <c r="B305" s="27" t="str">
        <f>IF(ワークシート１＿高齢者施設名簿!G254=ワークシート１＿高齢者施設名簿!$G$4,ワークシート１＿高齢者施設名簿!O254," ")</f>
        <v xml:space="preserve"> </v>
      </c>
    </row>
    <row r="306" spans="2:2">
      <c r="B306" s="27" t="str">
        <f>IF(ワークシート１＿高齢者施設名簿!G255=ワークシート１＿高齢者施設名簿!$G$4,ワークシート１＿高齢者施設名簿!O255," ")</f>
        <v xml:space="preserve"> </v>
      </c>
    </row>
    <row r="307" spans="2:2">
      <c r="B307" s="27" t="str">
        <f>IF(ワークシート１＿高齢者施設名簿!G256=ワークシート１＿高齢者施設名簿!$G$4,ワークシート１＿高齢者施設名簿!O256," ")</f>
        <v xml:space="preserve"> </v>
      </c>
    </row>
    <row r="308" spans="2:2">
      <c r="B308" s="27" t="str">
        <f>IF(ワークシート１＿高齢者施設名簿!G257=ワークシート１＿高齢者施設名簿!$G$4,ワークシート１＿高齢者施設名簿!O257," ")</f>
        <v xml:space="preserve"> </v>
      </c>
    </row>
    <row r="309" spans="2:2">
      <c r="B309" s="27" t="str">
        <f>IF(ワークシート１＿高齢者施設名簿!G258=ワークシート１＿高齢者施設名簿!$G$4,ワークシート１＿高齢者施設名簿!O258," ")</f>
        <v xml:space="preserve"> </v>
      </c>
    </row>
    <row r="310" spans="2:2">
      <c r="B310" s="27" t="str">
        <f>IF(ワークシート１＿高齢者施設名簿!G259=ワークシート１＿高齢者施設名簿!$G$4,ワークシート１＿高齢者施設名簿!O259," ")</f>
        <v xml:space="preserve"> </v>
      </c>
    </row>
    <row r="311" spans="2:2">
      <c r="B311" s="27" t="str">
        <f>IF(ワークシート１＿高齢者施設名簿!G260=ワークシート１＿高齢者施設名簿!$G$4,ワークシート１＿高齢者施設名簿!O260," ")</f>
        <v xml:space="preserve"> </v>
      </c>
    </row>
    <row r="312" spans="2:2">
      <c r="B312" s="27" t="str">
        <f>IF(ワークシート１＿高齢者施設名簿!G261=ワークシート１＿高齢者施設名簿!$G$4,ワークシート１＿高齢者施設名簿!O261," ")</f>
        <v xml:space="preserve"> </v>
      </c>
    </row>
    <row r="313" spans="2:2">
      <c r="B313" s="27" t="str">
        <f>IF(ワークシート１＿高齢者施設名簿!G262=ワークシート１＿高齢者施設名簿!$G$4,ワークシート１＿高齢者施設名簿!O262," ")</f>
        <v xml:space="preserve"> </v>
      </c>
    </row>
    <row r="314" spans="2:2">
      <c r="B314" s="27" t="str">
        <f>IF(ワークシート１＿高齢者施設名簿!G263=ワークシート１＿高齢者施設名簿!$G$4,ワークシート１＿高齢者施設名簿!O263," ")</f>
        <v xml:space="preserve"> </v>
      </c>
    </row>
    <row r="315" spans="2:2">
      <c r="B315" s="27" t="str">
        <f>IF(ワークシート１＿高齢者施設名簿!G264=ワークシート１＿高齢者施設名簿!$G$4,ワークシート１＿高齢者施設名簿!O264," ")</f>
        <v xml:space="preserve"> </v>
      </c>
    </row>
    <row r="316" spans="2:2">
      <c r="B316" s="27" t="str">
        <f>IF(ワークシート１＿高齢者施設名簿!G265=ワークシート１＿高齢者施設名簿!$G$4,ワークシート１＿高齢者施設名簿!O265," ")</f>
        <v xml:space="preserve"> </v>
      </c>
    </row>
    <row r="317" spans="2:2">
      <c r="B317" s="27" t="str">
        <f>IF(ワークシート１＿高齢者施設名簿!G266=ワークシート１＿高齢者施設名簿!$G$4,ワークシート１＿高齢者施設名簿!O266," ")</f>
        <v xml:space="preserve"> </v>
      </c>
    </row>
    <row r="318" spans="2:2">
      <c r="B318" s="27" t="str">
        <f>IF(ワークシート１＿高齢者施設名簿!G267=ワークシート１＿高齢者施設名簿!$G$4,ワークシート１＿高齢者施設名簿!O267," ")</f>
        <v xml:space="preserve"> </v>
      </c>
    </row>
    <row r="319" spans="2:2">
      <c r="B319" s="27" t="str">
        <f>IF(ワークシート１＿高齢者施設名簿!G268=ワークシート１＿高齢者施設名簿!$G$4,ワークシート１＿高齢者施設名簿!O268," ")</f>
        <v xml:space="preserve"> </v>
      </c>
    </row>
    <row r="320" spans="2:2">
      <c r="B320" s="27" t="str">
        <f>IF(ワークシート１＿高齢者施設名簿!G269=ワークシート１＿高齢者施設名簿!$G$4,ワークシート１＿高齢者施設名簿!O269," ")</f>
        <v xml:space="preserve"> </v>
      </c>
    </row>
    <row r="321" spans="2:2">
      <c r="B321" s="27" t="str">
        <f>IF(ワークシート１＿高齢者施設名簿!G270=ワークシート１＿高齢者施設名簿!$G$4,ワークシート１＿高齢者施設名簿!O270," ")</f>
        <v xml:space="preserve"> </v>
      </c>
    </row>
    <row r="322" spans="2:2">
      <c r="B322" s="27" t="str">
        <f>IF(ワークシート１＿高齢者施設名簿!G271=ワークシート１＿高齢者施設名簿!$G$4,ワークシート１＿高齢者施設名簿!O271," ")</f>
        <v xml:space="preserve"> </v>
      </c>
    </row>
    <row r="323" spans="2:2">
      <c r="B323" s="27" t="str">
        <f>IF(ワークシート１＿高齢者施設名簿!G272=ワークシート１＿高齢者施設名簿!$G$4,ワークシート１＿高齢者施設名簿!O272," ")</f>
        <v xml:space="preserve"> </v>
      </c>
    </row>
    <row r="324" spans="2:2">
      <c r="B324" s="27" t="str">
        <f>IF(ワークシート１＿高齢者施設名簿!G273=ワークシート１＿高齢者施設名簿!$G$4,ワークシート１＿高齢者施設名簿!O273," ")</f>
        <v xml:space="preserve"> </v>
      </c>
    </row>
    <row r="325" spans="2:2">
      <c r="B325" s="27" t="str">
        <f>IF(ワークシート１＿高齢者施設名簿!G274=ワークシート１＿高齢者施設名簿!$G$4,ワークシート１＿高齢者施設名簿!O274," ")</f>
        <v xml:space="preserve"> </v>
      </c>
    </row>
    <row r="326" spans="2:2">
      <c r="B326" s="27" t="str">
        <f>IF(ワークシート１＿高齢者施設名簿!G275=ワークシート１＿高齢者施設名簿!$G$4,ワークシート１＿高齢者施設名簿!O275," ")</f>
        <v xml:space="preserve"> </v>
      </c>
    </row>
    <row r="327" spans="2:2">
      <c r="B327" s="27" t="str">
        <f>IF(ワークシート１＿高齢者施設名簿!G276=ワークシート１＿高齢者施設名簿!$G$4,ワークシート１＿高齢者施設名簿!O276," ")</f>
        <v xml:space="preserve"> </v>
      </c>
    </row>
    <row r="328" spans="2:2">
      <c r="B328" s="27" t="str">
        <f>IF(ワークシート１＿高齢者施設名簿!G277=ワークシート１＿高齢者施設名簿!$G$4,ワークシート１＿高齢者施設名簿!O277," ")</f>
        <v xml:space="preserve"> </v>
      </c>
    </row>
    <row r="329" spans="2:2">
      <c r="B329" s="27" t="str">
        <f>IF(ワークシート１＿高齢者施設名簿!G278=ワークシート１＿高齢者施設名簿!$G$4,ワークシート１＿高齢者施設名簿!O278," ")</f>
        <v xml:space="preserve"> </v>
      </c>
    </row>
    <row r="330" spans="2:2">
      <c r="B330" s="27" t="str">
        <f>IF(ワークシート１＿高齢者施設名簿!G279=ワークシート１＿高齢者施設名簿!$G$4,ワークシート１＿高齢者施設名簿!O279," ")</f>
        <v xml:space="preserve"> </v>
      </c>
    </row>
    <row r="331" spans="2:2">
      <c r="B331" s="27" t="str">
        <f>IF(ワークシート１＿高齢者施設名簿!G280=ワークシート１＿高齢者施設名簿!$G$4,ワークシート１＿高齢者施設名簿!O280," ")</f>
        <v xml:space="preserve"> </v>
      </c>
    </row>
    <row r="332" spans="2:2">
      <c r="B332" s="27" t="str">
        <f>IF(ワークシート１＿高齢者施設名簿!G281=ワークシート１＿高齢者施設名簿!$G$4,ワークシート１＿高齢者施設名簿!O281," ")</f>
        <v xml:space="preserve"> </v>
      </c>
    </row>
    <row r="333" spans="2:2">
      <c r="B333" s="27" t="str">
        <f>IF(ワークシート１＿高齢者施設名簿!G282=ワークシート１＿高齢者施設名簿!$G$4,ワークシート１＿高齢者施設名簿!O282," ")</f>
        <v xml:space="preserve"> </v>
      </c>
    </row>
    <row r="334" spans="2:2">
      <c r="B334" s="27" t="str">
        <f>IF(ワークシート１＿高齢者施設名簿!G283=ワークシート１＿高齢者施設名簿!$G$4,ワークシート１＿高齢者施設名簿!O283," ")</f>
        <v xml:space="preserve"> </v>
      </c>
    </row>
    <row r="335" spans="2:2">
      <c r="B335" s="27" t="str">
        <f>IF(ワークシート１＿高齢者施設名簿!G284=ワークシート１＿高齢者施設名簿!$G$4,ワークシート１＿高齢者施設名簿!O284," ")</f>
        <v xml:space="preserve"> </v>
      </c>
    </row>
    <row r="336" spans="2:2">
      <c r="B336" s="27" t="str">
        <f>IF(ワークシート１＿高齢者施設名簿!G285=ワークシート１＿高齢者施設名簿!$G$4,ワークシート１＿高齢者施設名簿!O285," ")</f>
        <v xml:space="preserve"> </v>
      </c>
    </row>
    <row r="337" spans="2:2">
      <c r="B337" s="27" t="str">
        <f>IF(ワークシート１＿高齢者施設名簿!G286=ワークシート１＿高齢者施設名簿!$G$4,ワークシート１＿高齢者施設名簿!O286," ")</f>
        <v xml:space="preserve"> </v>
      </c>
    </row>
    <row r="338" spans="2:2">
      <c r="B338" s="27" t="str">
        <f>IF(ワークシート１＿高齢者施設名簿!G287=ワークシート１＿高齢者施設名簿!$G$4,ワークシート１＿高齢者施設名簿!O287," ")</f>
        <v xml:space="preserve"> </v>
      </c>
    </row>
    <row r="339" spans="2:2">
      <c r="B339" s="27" t="str">
        <f>IF(ワークシート１＿高齢者施設名簿!G288=ワークシート１＿高齢者施設名簿!$G$4,ワークシート１＿高齢者施設名簿!O288," ")</f>
        <v xml:space="preserve"> </v>
      </c>
    </row>
    <row r="340" spans="2:2">
      <c r="B340" s="27" t="str">
        <f>IF(ワークシート１＿高齢者施設名簿!G289=ワークシート１＿高齢者施設名簿!$G$4,ワークシート１＿高齢者施設名簿!O289," ")</f>
        <v xml:space="preserve"> </v>
      </c>
    </row>
    <row r="341" spans="2:2">
      <c r="B341" s="27" t="str">
        <f>IF(ワークシート１＿高齢者施設名簿!G290=ワークシート１＿高齢者施設名簿!$G$4,ワークシート１＿高齢者施設名簿!O290," ")</f>
        <v xml:space="preserve"> </v>
      </c>
    </row>
    <row r="342" spans="2:2">
      <c r="B342" s="27" t="str">
        <f>IF(ワークシート１＿高齢者施設名簿!G291=ワークシート１＿高齢者施設名簿!$G$4,ワークシート１＿高齢者施設名簿!O291," ")</f>
        <v xml:space="preserve"> </v>
      </c>
    </row>
    <row r="343" spans="2:2">
      <c r="B343" s="27" t="str">
        <f>IF(ワークシート１＿高齢者施設名簿!G292=ワークシート１＿高齢者施設名簿!$G$4,ワークシート１＿高齢者施設名簿!O292," ")</f>
        <v xml:space="preserve"> </v>
      </c>
    </row>
    <row r="344" spans="2:2">
      <c r="B344" s="27" t="str">
        <f>IF(ワークシート１＿高齢者施設名簿!G293=ワークシート１＿高齢者施設名簿!$G$4,ワークシート１＿高齢者施設名簿!O293," ")</f>
        <v xml:space="preserve"> </v>
      </c>
    </row>
    <row r="345" spans="2:2">
      <c r="B345" s="27" t="str">
        <f>IF(ワークシート１＿高齢者施設名簿!G294=ワークシート１＿高齢者施設名簿!$G$4,ワークシート１＿高齢者施設名簿!O294," ")</f>
        <v xml:space="preserve"> </v>
      </c>
    </row>
    <row r="346" spans="2:2">
      <c r="B346" s="27" t="str">
        <f>IF(ワークシート１＿高齢者施設名簿!G295=ワークシート１＿高齢者施設名簿!$G$4,ワークシート１＿高齢者施設名簿!O295," ")</f>
        <v xml:space="preserve"> </v>
      </c>
    </row>
    <row r="347" spans="2:2">
      <c r="B347" s="27" t="str">
        <f>IF(ワークシート１＿高齢者施設名簿!G296=ワークシート１＿高齢者施設名簿!$G$4,ワークシート１＿高齢者施設名簿!O296," ")</f>
        <v xml:space="preserve"> </v>
      </c>
    </row>
    <row r="348" spans="2:2">
      <c r="B348" s="27" t="str">
        <f>IF(ワークシート１＿高齢者施設名簿!G297=ワークシート１＿高齢者施設名簿!$G$4,ワークシート１＿高齢者施設名簿!O297," ")</f>
        <v xml:space="preserve"> </v>
      </c>
    </row>
    <row r="349" spans="2:2">
      <c r="B349" s="27" t="str">
        <f>IF(ワークシート１＿高齢者施設名簿!G298=ワークシート１＿高齢者施設名簿!$G$4,ワークシート１＿高齢者施設名簿!O298," ")</f>
        <v xml:space="preserve"> </v>
      </c>
    </row>
    <row r="350" spans="2:2">
      <c r="B350" s="27" t="str">
        <f>IF(ワークシート１＿高齢者施設名簿!G299=ワークシート１＿高齢者施設名簿!$G$4,ワークシート１＿高齢者施設名簿!O299," ")</f>
        <v xml:space="preserve"> </v>
      </c>
    </row>
    <row r="351" spans="2:2">
      <c r="B351" s="27" t="str">
        <f>IF(ワークシート１＿高齢者施設名簿!G300=ワークシート１＿高齢者施設名簿!$G$4,ワークシート１＿高齢者施設名簿!O300," ")</f>
        <v xml:space="preserve"> </v>
      </c>
    </row>
    <row r="352" spans="2:2">
      <c r="B352" s="27" t="str">
        <f>IF(ワークシート１＿高齢者施設名簿!G301=ワークシート１＿高齢者施設名簿!$G$4,ワークシート１＿高齢者施設名簿!$O$5," ")</f>
        <v xml:space="preserve"> </v>
      </c>
    </row>
  </sheetData>
  <sheetProtection sheet="1" objects="1" scenarios="1"/>
  <mergeCells count="1">
    <mergeCell ref="H1:I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ワークシート１＿高齢者施設名簿</vt:lpstr>
      <vt:lpstr>ワークシート２＿その他障がい者施設等名簿</vt:lpstr>
      <vt:lpstr>※入力禁止　保健所確認用</vt:lpstr>
      <vt:lpstr>ワークシート１＿高齢者施設名簿!Print_Area</vt:lpstr>
      <vt:lpstr>ワークシート２＿その他障がい者施設等名簿!Print_Area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千葉＿滉也</cp:lastModifiedBy>
  <cp:lastPrinted>2023-01-12T05:40:40Z</cp:lastPrinted>
  <dcterms:created xsi:type="dcterms:W3CDTF">2022-09-15T08:16:42Z</dcterms:created>
  <dcterms:modified xsi:type="dcterms:W3CDTF">2023-01-12T05:41:59Z</dcterms:modified>
</cp:coreProperties>
</file>